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2" activeTab="0"/>
  </bookViews>
  <sheets>
    <sheet name="Problem 1" sheetId="1" r:id="rId1"/>
    <sheet name="Problem 2" sheetId="2" r:id="rId2"/>
    <sheet name="Problem 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<sst xmlns="http://schemas.openxmlformats.org/spreadsheetml/2006/main" count="56" uniqueCount="51">
  <si>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Problem 1a</t>
  </si>
  <si>
    <t>10% since $10 in coupons a year on $100 principal.</t>
  </si>
  <si>
    <t>Problem 1b</t>
  </si>
  <si>
    <t>Quarter</t>
  </si>
  <si>
    <t>payments</t>
  </si>
  <si>
    <t>Q1</t>
  </si>
  <si>
    <t>yield</t>
  </si>
  <si>
    <t>Q2</t>
  </si>
  <si>
    <t>Q3</t>
  </si>
  <si>
    <t>Q4</t>
  </si>
  <si>
    <t>NPV</t>
  </si>
  <si>
    <t>=NPV(A12/4,B$6:B$9)</t>
  </si>
  <si>
    <t>Problem 1c</t>
  </si>
  <si>
    <t>The probability that GM has survived to make the payment in quarter t is (1-p)^t.</t>
  </si>
  <si>
    <t>So the expected NPV of the payment in quarter t is amount * (1-p)^t * (1+r/4)^-t</t>
  </si>
  <si>
    <t>Essentially we use a discount rate of (1+r/4)/(1-p)-1.</t>
  </si>
  <si>
    <t>r</t>
  </si>
  <si>
    <t>p</t>
  </si>
  <si>
    <t>E[NPV]</t>
  </si>
  <si>
    <t>=NPV((1+B20/4)/(1-B21)-1;B6:B9)</t>
  </si>
  <si>
    <t>Problem 1d</t>
  </si>
  <si>
    <t>We use GoalSeek on the formula for 1c.</t>
  </si>
  <si>
    <t>Problem 2</t>
  </si>
  <si>
    <t>We use the formula for the variance of a sum.</t>
  </si>
  <si>
    <t>Var[r_p]=n*Var[r_i/n]+(n^2-n)*Cov(r_1,r_2)</t>
  </si>
  <si>
    <t>Var[r_i/n]=s^2/n^2, Cov(r_1,r_2)=c*s^2</t>
  </si>
  <si>
    <t>So, Var[r_p]=s^2/n+(n^2-n)*c*s^2/n^2 = s^2 (1-c)/n + c*s^2</t>
  </si>
  <si>
    <t>So sigma[r_p] = s*sqrt((1-c)/n+c)</t>
  </si>
  <si>
    <t>This only goes to 0 if c=0.</t>
  </si>
  <si>
    <t>A diversified portfolio eliminates all but the market risk.</t>
  </si>
  <si>
    <t>Problem 3a</t>
  </si>
  <si>
    <t>I used a monthly granularity for my data.</t>
  </si>
  <si>
    <t>VTI</t>
  </si>
  <si>
    <t>VBMFX</t>
  </si>
  <si>
    <t>E return</t>
  </si>
  <si>
    <t>correlation</t>
  </si>
  <si>
    <t>sigma</t>
  </si>
  <si>
    <t>covariance</t>
  </si>
  <si>
    <t>Problem 3b</t>
  </si>
  <si>
    <t>x1 = allocation to VTI</t>
  </si>
  <si>
    <t>x2 = allocation to VBMFX</t>
  </si>
  <si>
    <t>x1+x2=1</t>
  </si>
  <si>
    <t>x1</t>
  </si>
  <si>
    <t>x2</t>
  </si>
  <si>
    <t>Var[return]</t>
  </si>
  <si>
    <t>expected return</t>
  </si>
  <si>
    <t>Date</t>
  </si>
  <si>
    <t>VTI (adj close)</t>
  </si>
  <si>
    <t>VBMFX (adj close)</t>
  </si>
  <si>
    <t>VTI return</t>
  </si>
  <si>
    <t>VBMFX return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</si>
</sst>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%"/>
    <numFmt numFmtId="166" formatCode="0%"/>
    <numFmt numFmtId="167" formatCode="[$$-409]#,##0.00;[RED]\-[$$-409]#,##0.00"/>
    <numFmt numFmtId="168" formatCode="0.00000"/>
    <numFmt numFmtId="169" formatCode="0.0000"/>
    <numFmt numFmtId="170" formatCode="0.0%"/>
    <numFmt numFmtId="171" formatCode="0.00"/>
    <numFmt numFmtId="172" formatCode="0.000"/>
    <numFmt numFmtId="173" formatCode="MM/YY"/>
    <numFmt numFmtId="174" formatCode="MM/DD/YY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5"/>
    </font>
    <font>
      <sz val="9.3"/>
      <name val="Arial"/>
      <family val="5"/>
    </font>
    <font>
      <sz val="12"/>
      <name val="Arial"/>
      <family val="5"/>
    </font>
    <font>
      <sz val="17.3"/>
      <name val="Arial"/>
      <family val="5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Alignment="1">
      <alignment wrapText="1"/>
    </xf>
    <xf numFmtId="165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8" fontId="0" fillId="0" borderId="0" xfId="0" applyNumberFormat="1" applyAlignment="1">
      <alignment/>
    </xf>
    <xf numFmtId="164" fontId="0" fillId="0" borderId="3" xfId="0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3" xfId="0" applyFont="1" applyBorder="1" applyAlignment="1">
      <alignment wrapText="1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vs Return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'Problem 3'!$E$11</c:f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'Problem 3'!$D$12:$D$22</c:f>
              <c:numCache/>
            </c:numRef>
          </c:xVal>
          <c:yVal>
            <c:numRef>
              <c:f>'Problem 3'!$E$12:$E$22</c:f>
              <c:numCache/>
            </c:numRef>
          </c:yVal>
          <c:smooth val="0"/>
        </c:ser>
        <c:axId val="43021877"/>
        <c:axId val="51652574"/>
      </c:scatterChart>
      <c:valAx>
        <c:axId val="43021877"/>
        <c:scaling>
          <c:orientation val="minMax"/>
          <c:max val="0.0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2574"/>
        <c:crosses val="autoZero"/>
        <c:crossBetween val="midCat"/>
        <c:dispUnits/>
        <c:majorUnit val="0.01"/>
      </c:valAx>
      <c:valAx>
        <c:axId val="516525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21877"/>
        <c:crosses val="autoZero"/>
        <c:crossBetween val="midCat"/>
        <c:dispUnits/>
        <c:majorUnit val="0.0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6</xdr:row>
      <xdr:rowOff>66675</xdr:rowOff>
    </xdr:from>
    <xdr:to>
      <xdr:col>12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4781550" y="1143000"/>
        <a:ext cx="46863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25" sqref="D25"/>
    </sheetView>
  </sheetViews>
  <sheetFormatPr defaultColWidth="12.57421875" defaultRowHeight="12.75"/>
  <cols>
    <col min="1" max="16384" width="11.57421875" style="0" customWidth="1"/>
  </cols>
  <sheetData>
    <row r="1" spans="1:2" ht="12">
      <c r="A1" s="1" t="s">
        <v>0</v>
      </c>
      <c r="B1" s="2"/>
    </row>
    <row r="2" spans="1:2" ht="12">
      <c r="A2" t="s">
        <v>1</v>
      </c>
      <c r="B2" s="2"/>
    </row>
    <row r="3" ht="12">
      <c r="B3" s="2"/>
    </row>
    <row r="4" spans="1:2" ht="12">
      <c r="A4" s="1" t="s">
        <v>2</v>
      </c>
      <c r="B4" s="2"/>
    </row>
    <row r="5" spans="1:2" ht="12">
      <c r="A5" t="s">
        <v>3</v>
      </c>
      <c r="B5" s="2" t="s">
        <v>4</v>
      </c>
    </row>
    <row r="6" spans="1:4" ht="12">
      <c r="A6" t="s">
        <v>5</v>
      </c>
      <c r="B6">
        <v>2.5</v>
      </c>
      <c r="C6" s="2" t="s">
        <v>6</v>
      </c>
      <c r="D6" s="3">
        <v>0.1</v>
      </c>
    </row>
    <row r="7" spans="1:2" ht="12">
      <c r="A7" t="s">
        <v>7</v>
      </c>
      <c r="B7">
        <v>2.5</v>
      </c>
    </row>
    <row r="8" spans="1:2" ht="12">
      <c r="A8" t="s">
        <v>8</v>
      </c>
      <c r="B8">
        <v>2.5</v>
      </c>
    </row>
    <row r="9" spans="1:2" ht="12">
      <c r="A9" t="s">
        <v>9</v>
      </c>
      <c r="B9">
        <v>102.5</v>
      </c>
    </row>
    <row r="11" spans="1:2" ht="12">
      <c r="A11" t="s">
        <v>6</v>
      </c>
      <c r="B11" t="s">
        <v>10</v>
      </c>
    </row>
    <row r="12" spans="1:5" ht="12">
      <c r="A12" s="3">
        <v>0.05</v>
      </c>
      <c r="B12" s="4">
        <f>NPV(A12/4,B$6:B$9)</f>
        <v>104.8475724782847</v>
      </c>
      <c r="C12" s="4" t="s">
        <v>11</v>
      </c>
      <c r="E12" s="4"/>
    </row>
    <row r="13" spans="1:2" ht="12">
      <c r="A13" s="3">
        <v>0.1</v>
      </c>
      <c r="B13" s="4">
        <f>NPV(A13/4,B$6:B$9)</f>
        <v>100.00000000000001</v>
      </c>
    </row>
    <row r="14" spans="1:2" ht="12">
      <c r="A14" s="3">
        <v>0.2</v>
      </c>
      <c r="B14" s="4">
        <f>NPV(A14/4,B$6:B$9)</f>
        <v>91.13512373959409</v>
      </c>
    </row>
    <row r="16" ht="12">
      <c r="A16" s="1" t="s">
        <v>12</v>
      </c>
    </row>
    <row r="17" ht="12">
      <c r="A17" t="s">
        <v>13</v>
      </c>
    </row>
    <row r="18" ht="12">
      <c r="A18" t="s">
        <v>14</v>
      </c>
    </row>
    <row r="19" ht="12">
      <c r="A19" t="s">
        <v>15</v>
      </c>
    </row>
    <row r="20" spans="1:2" ht="12">
      <c r="A20" t="s">
        <v>16</v>
      </c>
      <c r="B20" s="3">
        <v>0.1</v>
      </c>
    </row>
    <row r="21" spans="1:2" ht="12">
      <c r="A21" t="s">
        <v>17</v>
      </c>
      <c r="B21">
        <v>0.1</v>
      </c>
    </row>
    <row r="22" spans="1:3" ht="12">
      <c r="A22" t="s">
        <v>18</v>
      </c>
      <c r="B22" s="4">
        <f>NPV((1+B20/4)/(1-B21)-1,B6:B9)</f>
        <v>66.74032588035578</v>
      </c>
      <c r="C22" t="s">
        <v>19</v>
      </c>
    </row>
    <row r="24" ht="12">
      <c r="A24" s="1" t="s">
        <v>20</v>
      </c>
    </row>
    <row r="25" ht="12">
      <c r="A25" t="s">
        <v>21</v>
      </c>
    </row>
    <row r="26" spans="1:2" ht="12">
      <c r="A26" t="s">
        <v>16</v>
      </c>
      <c r="B26" s="3">
        <v>0.04</v>
      </c>
    </row>
    <row r="27" spans="1:2" ht="12">
      <c r="A27" t="s">
        <v>17</v>
      </c>
      <c r="B27">
        <v>0.17803878247704036</v>
      </c>
    </row>
    <row r="28" spans="1:2" ht="12">
      <c r="A28" t="s">
        <v>18</v>
      </c>
      <c r="B28" s="4">
        <f>NPV((1+B26/4)/(1-B27)-1,B6:B9)</f>
        <v>49.999629247447274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1" ht="12">
      <c r="A1" s="1" t="s">
        <v>22</v>
      </c>
    </row>
    <row r="2" ht="12">
      <c r="A2" t="s">
        <v>23</v>
      </c>
    </row>
    <row r="3" ht="12">
      <c r="A3" t="s">
        <v>24</v>
      </c>
    </row>
    <row r="4" ht="12">
      <c r="A4" t="s">
        <v>25</v>
      </c>
    </row>
    <row r="5" ht="12">
      <c r="A5" t="s">
        <v>26</v>
      </c>
    </row>
    <row r="6" ht="12">
      <c r="A6" t="s">
        <v>27</v>
      </c>
    </row>
    <row r="7" ht="12">
      <c r="A7" t="s">
        <v>28</v>
      </c>
    </row>
    <row r="8" ht="12">
      <c r="A8" t="s">
        <v>29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workbookViewId="0" topLeftCell="A1">
      <selection activeCell="G62" sqref="G62"/>
    </sheetView>
  </sheetViews>
  <sheetFormatPr defaultColWidth="12.57421875" defaultRowHeight="12.75"/>
  <cols>
    <col min="1" max="1" width="9.140625" style="0" customWidth="1"/>
    <col min="2" max="2" width="9.8515625" style="0" customWidth="1"/>
    <col min="3" max="3" width="10.421875" style="0" customWidth="1"/>
    <col min="4" max="4" width="9.140625" style="0" customWidth="1"/>
    <col min="5" max="5" width="12.421875" style="0" customWidth="1"/>
    <col min="6" max="16384" width="11.57421875" style="0" customWidth="1"/>
  </cols>
  <sheetData>
    <row r="1" spans="1:3" ht="12">
      <c r="A1" s="1" t="s">
        <v>30</v>
      </c>
      <c r="C1" t="s">
        <v>31</v>
      </c>
    </row>
    <row r="2" spans="1:3" ht="24" customHeight="1">
      <c r="A2" s="5"/>
      <c r="B2" t="s">
        <v>32</v>
      </c>
      <c r="C2" t="s">
        <v>33</v>
      </c>
    </row>
    <row r="3" spans="1:6" ht="12">
      <c r="A3" t="s">
        <v>34</v>
      </c>
      <c r="B3" s="6">
        <f>AVERAGE(D25:D60)</f>
        <v>0.12006658205724574</v>
      </c>
      <c r="C3" s="6">
        <f>AVERAGE(E25:E60)</f>
        <v>0.03943606866080392</v>
      </c>
      <c r="D3" s="2"/>
      <c r="E3" s="2" t="s">
        <v>35</v>
      </c>
      <c r="F3" s="7">
        <f>CORREL(D25:D60,E25:E60)</f>
        <v>0.2913544528277595</v>
      </c>
    </row>
    <row r="4" spans="1:6" ht="12">
      <c r="A4" t="s">
        <v>36</v>
      </c>
      <c r="B4" s="8">
        <f>STDEV(D25:D60)</f>
        <v>0.04463904766465253</v>
      </c>
      <c r="C4" s="8">
        <f>STDEV(E25:E60)</f>
        <v>0.02288748026960585</v>
      </c>
      <c r="E4" t="s">
        <v>37</v>
      </c>
      <c r="F4" s="9">
        <f>F3*B4*C4</f>
        <v>0.00029766965460668594</v>
      </c>
    </row>
    <row r="6" ht="12">
      <c r="A6" s="1" t="s">
        <v>38</v>
      </c>
    </row>
    <row r="7" ht="12">
      <c r="A7" t="s">
        <v>39</v>
      </c>
    </row>
    <row r="8" ht="12">
      <c r="A8" t="s">
        <v>40</v>
      </c>
    </row>
    <row r="9" ht="12">
      <c r="A9" t="s">
        <v>41</v>
      </c>
    </row>
    <row r="11" spans="1:5" ht="12">
      <c r="A11" s="10" t="s">
        <v>42</v>
      </c>
      <c r="B11" s="10" t="s">
        <v>43</v>
      </c>
      <c r="C11" s="10" t="s">
        <v>44</v>
      </c>
      <c r="D11" s="10" t="s">
        <v>36</v>
      </c>
      <c r="E11" s="10" t="s">
        <v>45</v>
      </c>
    </row>
    <row r="12" spans="1:5" ht="12">
      <c r="A12">
        <v>0</v>
      </c>
      <c r="B12" s="7">
        <f>1-A12</f>
        <v>1</v>
      </c>
      <c r="C12" s="11">
        <f>A12^2*$B$4^2+2*$F$4*A12*B12+B12^2*$C$4^2</f>
        <v>0.0005238367530915971</v>
      </c>
      <c r="D12" s="12">
        <f>SQRT(C12)</f>
        <v>0.02288748026960585</v>
      </c>
      <c r="E12" s="12">
        <f>A12*$B$3+B12*$C$3</f>
        <v>0.03943606866080392</v>
      </c>
    </row>
    <row r="13" spans="1:5" ht="12">
      <c r="A13">
        <v>0.1</v>
      </c>
      <c r="B13" s="7">
        <f>1-A13</f>
        <v>0.9</v>
      </c>
      <c r="C13" s="11">
        <f>A13^2*$B$4^2+2*$F$4*A13*B13+B13^2*$C$4^2</f>
        <v>0.0004978147535974684</v>
      </c>
      <c r="D13" s="12">
        <f>SQRT(C13)</f>
        <v>0.022311762673474914</v>
      </c>
      <c r="E13" s="12">
        <f>A13*$B$3+B13*$C$3</f>
        <v>0.047499120000448106</v>
      </c>
    </row>
    <row r="14" spans="1:5" ht="12">
      <c r="A14">
        <v>0.2</v>
      </c>
      <c r="B14" s="7">
        <f>1-A14</f>
        <v>0.8</v>
      </c>
      <c r="C14" s="11">
        <f>A14^2*$B$4^2+2*$F$4*A14*B14+B14^2*$C$4^2</f>
        <v>0.0005102155945090465</v>
      </c>
      <c r="D14" s="12">
        <f>SQRT(C14)</f>
        <v>0.022587952419576382</v>
      </c>
      <c r="E14" s="12">
        <f>A14*$B$3+B14*$C$3</f>
        <v>0.055562171340092295</v>
      </c>
    </row>
    <row r="15" spans="1:5" ht="12">
      <c r="A15">
        <v>0.30000000000000004</v>
      </c>
      <c r="B15" s="7">
        <f>1-A15</f>
        <v>0.7</v>
      </c>
      <c r="C15" s="11">
        <f>A15^2*$B$4^2+2*$F$4*A15*B15+B15^2*$C$4^2</f>
        <v>0.0005610392758263315</v>
      </c>
      <c r="D15" s="12">
        <f>SQRT(C15)</f>
        <v>0.023686267663486613</v>
      </c>
      <c r="E15" s="12">
        <f>A15*$B$3+B15*$C$3</f>
        <v>0.06362522267973647</v>
      </c>
    </row>
    <row r="16" spans="1:11" ht="12">
      <c r="A16">
        <v>0.4</v>
      </c>
      <c r="B16" s="7">
        <f>1-A16</f>
        <v>0.6</v>
      </c>
      <c r="C16" s="11">
        <f>A16^2*$B$4^2+2*$F$4*A16*B16+B16^2*$C$4^2</f>
        <v>0.0006502857975493236</v>
      </c>
      <c r="D16" s="12">
        <f>SQRT(C16)</f>
        <v>0.02550070190307168</v>
      </c>
      <c r="E16" s="12">
        <f>A16*$B$3+B16*$C$3</f>
        <v>0.07168827401938065</v>
      </c>
      <c r="F16" s="9"/>
      <c r="G16" s="13"/>
      <c r="H16" s="13"/>
      <c r="I16" s="13"/>
      <c r="J16" s="13"/>
      <c r="K16" s="13"/>
    </row>
    <row r="17" spans="1:11" ht="12">
      <c r="A17">
        <v>0.5</v>
      </c>
      <c r="B17" s="7">
        <f>1-A17</f>
        <v>0.5</v>
      </c>
      <c r="C17" s="11">
        <f>A17^2*$B$4^2+2*$F$4*A17*B17+B17^2*$C$4^2</f>
        <v>0.0007779551596780223</v>
      </c>
      <c r="D17" s="12">
        <f>SQRT(C17)</f>
        <v>0.027891847548665943</v>
      </c>
      <c r="E17" s="12">
        <f>A17*$B$3+B17*$C$3</f>
        <v>0.07975132535902484</v>
      </c>
      <c r="H17" s="7"/>
      <c r="I17" s="14"/>
      <c r="J17" s="15"/>
      <c r="K17" s="14"/>
    </row>
    <row r="18" spans="1:11" ht="12">
      <c r="A18">
        <v>0.6000000000000001</v>
      </c>
      <c r="B18" s="7">
        <f>1-A18</f>
        <v>0.3999999999999999</v>
      </c>
      <c r="C18" s="11">
        <f>A18^2*$B$4^2+2*$F$4*A18*B18+B18^2*$C$4^2</f>
        <v>0.0009440473622124283</v>
      </c>
      <c r="D18" s="12">
        <f>SQRT(C18)</f>
        <v>0.030725353736164345</v>
      </c>
      <c r="E18" s="12">
        <f>A18*$B$3+B18*$C$3</f>
        <v>0.08781437669866901</v>
      </c>
      <c r="H18" s="7"/>
      <c r="I18" s="14"/>
      <c r="J18" s="15"/>
      <c r="K18" s="14"/>
    </row>
    <row r="19" spans="1:11" ht="12">
      <c r="A19">
        <v>0.7</v>
      </c>
      <c r="B19" s="7">
        <f>1-A19</f>
        <v>0.30000000000000004</v>
      </c>
      <c r="C19" s="11">
        <f>A19^2*$B$4^2+2*$F$4*A19*B19+B19^2*$C$4^2</f>
        <v>0.0011485624051525407</v>
      </c>
      <c r="D19" s="12">
        <f>SQRT(C19)</f>
        <v>0.03389044710759274</v>
      </c>
      <c r="E19" s="12">
        <f>A19*$B$3+B19*$C$3</f>
        <v>0.0958774280383132</v>
      </c>
      <c r="H19" s="7"/>
      <c r="I19" s="14"/>
      <c r="J19" s="15"/>
      <c r="K19" s="14"/>
    </row>
    <row r="20" spans="1:11" ht="12">
      <c r="A20">
        <v>0.8</v>
      </c>
      <c r="B20" s="7">
        <f>1-A20</f>
        <v>0.19999999999999996</v>
      </c>
      <c r="C20" s="11">
        <f>A20^2*$B$4^2+2*$F$4*A20*B20+B20^2*$C$4^2</f>
        <v>0.0013915002884983608</v>
      </c>
      <c r="D20" s="12">
        <f>SQRT(C20)</f>
        <v>0.0373028187741672</v>
      </c>
      <c r="E20" s="12">
        <f>A20*$B$3+B20*$C$3</f>
        <v>0.10394047937795738</v>
      </c>
      <c r="H20" s="7"/>
      <c r="I20" s="14"/>
      <c r="J20" s="15"/>
      <c r="K20" s="14"/>
    </row>
    <row r="21" spans="1:11" ht="12">
      <c r="A21">
        <v>0.9</v>
      </c>
      <c r="B21" s="7">
        <f>1-A21</f>
        <v>0.09999999999999998</v>
      </c>
      <c r="C21" s="11">
        <f>A21^2*$B$4^2+2*$F$4*A21*B21+B21^2*$C$4^2</f>
        <v>0.001672861012249887</v>
      </c>
      <c r="D21" s="12">
        <f>SQRT(C21)</f>
        <v>0.04090062361688251</v>
      </c>
      <c r="E21" s="12">
        <f>A21*$B$3+B21*$C$3</f>
        <v>0.11200353071760157</v>
      </c>
      <c r="H21" s="7"/>
      <c r="I21" s="14"/>
      <c r="J21" s="15"/>
      <c r="K21" s="14"/>
    </row>
    <row r="22" spans="1:11" ht="12">
      <c r="A22">
        <v>1</v>
      </c>
      <c r="B22" s="7">
        <f>1-A22</f>
        <v>0</v>
      </c>
      <c r="C22" s="11">
        <f>A22^2*$B$4^2+2*$F$4*A22*B22+B22^2*$C$4^2</f>
        <v>0.0019926445764071204</v>
      </c>
      <c r="D22" s="12">
        <f>SQRT(C22)</f>
        <v>0.04463904766465253</v>
      </c>
      <c r="E22" s="12">
        <f>A22*$B$3+B22*$C$3</f>
        <v>0.12006658205724574</v>
      </c>
      <c r="H22" s="7"/>
      <c r="I22" s="14"/>
      <c r="J22" s="15"/>
      <c r="K22" s="14"/>
    </row>
    <row r="23" spans="2:11" ht="12">
      <c r="B23" s="7"/>
      <c r="C23" s="11"/>
      <c r="D23" s="12"/>
      <c r="E23" s="12"/>
      <c r="H23" s="7"/>
      <c r="I23" s="14"/>
      <c r="J23" s="15"/>
      <c r="K23" s="14"/>
    </row>
    <row r="24" spans="1:11" ht="27" customHeight="1">
      <c r="A24" s="16" t="s">
        <v>46</v>
      </c>
      <c r="B24" s="16" t="s">
        <v>47</v>
      </c>
      <c r="C24" s="16" t="s">
        <v>48</v>
      </c>
      <c r="D24" s="16" t="s">
        <v>49</v>
      </c>
      <c r="E24" s="16" t="s">
        <v>50</v>
      </c>
      <c r="H24" s="7"/>
      <c r="I24" s="14"/>
      <c r="J24" s="15"/>
      <c r="K24" s="14"/>
    </row>
    <row r="25" spans="1:11" ht="12">
      <c r="A25" s="17">
        <v>39419</v>
      </c>
      <c r="B25" s="4">
        <v>71</v>
      </c>
      <c r="C25" s="4">
        <v>9.69</v>
      </c>
      <c r="D25" s="12">
        <f>B25/B37-1</f>
        <v>0.05372514099139214</v>
      </c>
      <c r="E25" s="12">
        <f>C25/C37-1</f>
        <v>0.0695364238410594</v>
      </c>
      <c r="H25" s="7"/>
      <c r="I25" s="14"/>
      <c r="J25" s="15"/>
      <c r="K25" s="14"/>
    </row>
    <row r="26" spans="1:11" ht="12">
      <c r="A26" s="17">
        <v>39387</v>
      </c>
      <c r="B26" s="4">
        <v>71.5</v>
      </c>
      <c r="C26" s="4">
        <v>9.66</v>
      </c>
      <c r="D26" s="12">
        <f>B26/B38-1</f>
        <v>0.07389606488434963</v>
      </c>
      <c r="E26" s="12">
        <f>C26/C38-1</f>
        <v>0.06153846153846154</v>
      </c>
      <c r="H26" s="7"/>
      <c r="I26" s="14"/>
      <c r="J26" s="15"/>
      <c r="K26" s="14"/>
    </row>
    <row r="27" spans="1:11" ht="12.75" hidden="1">
      <c r="A27" s="17">
        <v>39356</v>
      </c>
      <c r="B27" s="4">
        <v>74.88</v>
      </c>
      <c r="C27" s="4">
        <v>9.48</v>
      </c>
      <c r="D27" s="12">
        <f>B27/B39-1</f>
        <v>0.15076071922544965</v>
      </c>
      <c r="E27" s="12">
        <f>C27/C39-1</f>
        <v>0.053333333333333455</v>
      </c>
      <c r="H27" s="7"/>
      <c r="I27" s="14"/>
      <c r="J27" s="15"/>
      <c r="K27" s="14"/>
    </row>
    <row r="28" spans="1:11" ht="12.75" hidden="1">
      <c r="A28" s="17">
        <v>39329</v>
      </c>
      <c r="B28" s="4">
        <v>73.56</v>
      </c>
      <c r="C28" s="4">
        <v>9.4</v>
      </c>
      <c r="D28" s="12">
        <f>B28/B40-1</f>
        <v>0.17040572792362774</v>
      </c>
      <c r="E28" s="12">
        <f>C28/C40-1</f>
        <v>0.05145413870246096</v>
      </c>
      <c r="H28" s="7"/>
      <c r="I28" s="14"/>
      <c r="J28" s="15"/>
      <c r="K28" s="14"/>
    </row>
    <row r="29" spans="1:5" ht="12.75" hidden="1">
      <c r="A29" s="17">
        <v>39295</v>
      </c>
      <c r="B29" s="4">
        <v>70.84</v>
      </c>
      <c r="C29" s="4">
        <v>9.33</v>
      </c>
      <c r="D29" s="12">
        <f>B29/B41-1</f>
        <v>0.15261958997722092</v>
      </c>
      <c r="E29" s="12">
        <f>C29/C41-1</f>
        <v>0.053047404063205406</v>
      </c>
    </row>
    <row r="30" spans="1:5" ht="12.75" hidden="1">
      <c r="A30" s="17">
        <v>39265</v>
      </c>
      <c r="B30" s="4">
        <v>69.81</v>
      </c>
      <c r="C30" s="4">
        <v>9.21</v>
      </c>
      <c r="D30" s="12">
        <f>B30/B42-1</f>
        <v>0.16195073235685764</v>
      </c>
      <c r="E30" s="12">
        <f>C30/C42-1</f>
        <v>0.056192660550458795</v>
      </c>
    </row>
    <row r="31" spans="1:5" ht="12.75" hidden="1">
      <c r="A31" s="17">
        <v>39234</v>
      </c>
      <c r="B31" s="4">
        <v>72.37</v>
      </c>
      <c r="C31" s="4">
        <v>9.13</v>
      </c>
      <c r="D31" s="12">
        <f>B31/B43-1</f>
        <v>0.20315876974231095</v>
      </c>
      <c r="E31" s="12">
        <f>C31/C43-1</f>
        <v>0.06162790697674425</v>
      </c>
    </row>
    <row r="32" spans="1:5" ht="12.75" hidden="1">
      <c r="A32" s="17">
        <v>39203</v>
      </c>
      <c r="B32" s="4">
        <v>73.67</v>
      </c>
      <c r="C32" s="4">
        <v>9.16</v>
      </c>
      <c r="D32" s="12">
        <f>B32/B44-1</f>
        <v>0.22640253038122182</v>
      </c>
      <c r="E32" s="12">
        <f>C32/C44-1</f>
        <v>0.06635622817229336</v>
      </c>
    </row>
    <row r="33" spans="1:5" ht="12.75" hidden="1">
      <c r="A33" s="17">
        <v>39174</v>
      </c>
      <c r="B33" s="4">
        <v>71.02</v>
      </c>
      <c r="C33" s="4">
        <v>9.24</v>
      </c>
      <c r="D33" s="12">
        <f>B33/B45-1</f>
        <v>0.14419204124375695</v>
      </c>
      <c r="E33" s="12">
        <f>C33/C45-1</f>
        <v>0.07441860465116279</v>
      </c>
    </row>
    <row r="34" spans="1:5" ht="12.75" hidden="1">
      <c r="A34" s="17">
        <v>39142</v>
      </c>
      <c r="B34" s="4">
        <v>68.28</v>
      </c>
      <c r="C34" s="4">
        <v>9.19</v>
      </c>
      <c r="D34" s="12">
        <f>B34/B46-1</f>
        <v>0.11060507482108006</v>
      </c>
      <c r="E34" s="12">
        <f>C34/C46-1</f>
        <v>0.06612529002320189</v>
      </c>
    </row>
    <row r="35" spans="1:5" ht="12.75" hidden="1">
      <c r="A35" s="17">
        <v>39114</v>
      </c>
      <c r="B35" s="4">
        <v>67.52</v>
      </c>
      <c r="C35" s="4">
        <v>9.19</v>
      </c>
      <c r="D35" s="12">
        <f>B35/B47-1</f>
        <v>0.12066390041493769</v>
      </c>
      <c r="E35" s="12">
        <f>C35/C47-1</f>
        <v>0.055109070034442986</v>
      </c>
    </row>
    <row r="36" spans="1:5" ht="12.75" hidden="1">
      <c r="A36" s="17">
        <v>39085</v>
      </c>
      <c r="B36" s="4">
        <v>68.64</v>
      </c>
      <c r="C36" s="4">
        <v>9.05</v>
      </c>
      <c r="D36" s="12">
        <f>B36/B48-1</f>
        <v>0.14190650474130773</v>
      </c>
      <c r="E36" s="12">
        <f>C36/C48-1</f>
        <v>0.04382929642445221</v>
      </c>
    </row>
    <row r="37" spans="1:5" ht="12.75" hidden="1">
      <c r="A37" s="17">
        <v>39052</v>
      </c>
      <c r="B37" s="4">
        <v>67.38</v>
      </c>
      <c r="C37" s="4">
        <v>9.06</v>
      </c>
      <c r="D37" s="12">
        <f>B37/B49-1</f>
        <v>0.15693681318681296</v>
      </c>
      <c r="E37" s="12">
        <f>C37/C49-1</f>
        <v>0.04377880184331806</v>
      </c>
    </row>
    <row r="38" spans="1:5" ht="12.75" hidden="1">
      <c r="A38" s="17">
        <v>39022</v>
      </c>
      <c r="B38" s="4">
        <v>66.58</v>
      </c>
      <c r="C38" s="4">
        <v>9.1</v>
      </c>
      <c r="D38" s="12">
        <f>B38/B50-1</f>
        <v>0.13734198838401102</v>
      </c>
      <c r="E38" s="12">
        <f>C38/C50-1</f>
        <v>0.058139534883721034</v>
      </c>
    </row>
    <row r="39" spans="1:5" ht="12.75" hidden="1">
      <c r="A39" s="17">
        <v>38992</v>
      </c>
      <c r="B39" s="4">
        <v>65.07</v>
      </c>
      <c r="C39" s="4">
        <v>9</v>
      </c>
      <c r="D39" s="12">
        <f>B39/B51-1</f>
        <v>0.1627948534667618</v>
      </c>
      <c r="E39" s="12">
        <f>C39/C51-1</f>
        <v>0.051401869158878455</v>
      </c>
    </row>
    <row r="40" spans="1:5" ht="12.75" hidden="1">
      <c r="A40" s="17">
        <v>38961</v>
      </c>
      <c r="B40" s="4">
        <v>62.85</v>
      </c>
      <c r="C40" s="4">
        <v>8.94</v>
      </c>
      <c r="D40" s="12">
        <f>B40/B52-1</f>
        <v>0.0966672482987263</v>
      </c>
      <c r="E40" s="12">
        <f>C40/C52-1</f>
        <v>0.03592120509849339</v>
      </c>
    </row>
    <row r="41" spans="1:5" ht="12.75" hidden="1">
      <c r="A41" s="17">
        <v>38930</v>
      </c>
      <c r="B41" s="4">
        <v>61.46</v>
      </c>
      <c r="C41" s="4">
        <v>8.86</v>
      </c>
      <c r="D41" s="12">
        <f>B41/B53-1</f>
        <v>0.08109058927000867</v>
      </c>
      <c r="E41" s="12">
        <f>C41/C53-1</f>
        <v>0.016055045871559592</v>
      </c>
    </row>
    <row r="42" spans="1:5" ht="12.75" hidden="1">
      <c r="A42" s="17">
        <v>38901</v>
      </c>
      <c r="B42" s="4">
        <v>60.08</v>
      </c>
      <c r="C42" s="4">
        <v>8.72</v>
      </c>
      <c r="D42" s="12">
        <f>B42/B54-1</f>
        <v>0.04523312456506612</v>
      </c>
      <c r="E42" s="12">
        <f>C42/C54-1</f>
        <v>0.012775842044134844</v>
      </c>
    </row>
    <row r="43" spans="1:5" ht="12.75" hidden="1">
      <c r="A43" s="17">
        <v>38869</v>
      </c>
      <c r="B43" s="4">
        <v>60.15</v>
      </c>
      <c r="C43" s="4">
        <v>8.6</v>
      </c>
      <c r="D43" s="12">
        <f>B43/B55-1</f>
        <v>0.09224623206827665</v>
      </c>
      <c r="E43" s="12">
        <f>C43/C55-1</f>
        <v>-0.010356731875719172</v>
      </c>
    </row>
    <row r="44" spans="1:5" ht="12.75" hidden="1">
      <c r="A44" s="17">
        <v>38838</v>
      </c>
      <c r="B44" s="4">
        <v>60.07</v>
      </c>
      <c r="C44" s="4">
        <v>8.59</v>
      </c>
      <c r="D44" s="12">
        <f>B44/B56-1</f>
        <v>0.09917657822506865</v>
      </c>
      <c r="E44" s="12">
        <f>C44/C56-1</f>
        <v>-0.0057870370370370905</v>
      </c>
    </row>
    <row r="45" spans="1:5" ht="12.75" hidden="1">
      <c r="A45" s="17">
        <v>38810</v>
      </c>
      <c r="B45" s="4">
        <v>62.07</v>
      </c>
      <c r="C45" s="4">
        <v>8.6</v>
      </c>
      <c r="D45" s="12">
        <f>B45/B57-1</f>
        <v>0.17981372362668702</v>
      </c>
      <c r="E45" s="12">
        <f>C45/C57-1</f>
        <v>0.005847953216374213</v>
      </c>
    </row>
    <row r="46" spans="1:5" ht="12.75" hidden="1">
      <c r="A46" s="17">
        <v>38777</v>
      </c>
      <c r="B46" s="4">
        <v>61.48</v>
      </c>
      <c r="C46" s="4">
        <v>8.62</v>
      </c>
      <c r="D46" s="12">
        <f>B46/B58-1</f>
        <v>0.1427509293680298</v>
      </c>
      <c r="E46" s="12">
        <f>C46/C58-1</f>
        <v>0.021327014218009532</v>
      </c>
    </row>
    <row r="47" spans="1:5" ht="12.75" hidden="1">
      <c r="A47" s="17">
        <v>38749</v>
      </c>
      <c r="B47" s="4">
        <v>60.25</v>
      </c>
      <c r="C47" s="4">
        <v>8.71</v>
      </c>
      <c r="D47" s="12">
        <f>B47/B59-1</f>
        <v>0.09905144107989794</v>
      </c>
      <c r="E47" s="12">
        <f>C47/C59-1</f>
        <v>0.02712264150943411</v>
      </c>
    </row>
    <row r="48" spans="1:5" ht="12.75" hidden="1">
      <c r="A48" s="17">
        <v>38720</v>
      </c>
      <c r="B48" s="4">
        <v>60.11</v>
      </c>
      <c r="C48" s="4">
        <v>8.67</v>
      </c>
      <c r="D48" s="12">
        <f>B48/B60-1</f>
        <v>0.1193668528864058</v>
      </c>
      <c r="E48" s="12">
        <f>C48/C60-1</f>
        <v>0.016412661195779776</v>
      </c>
    </row>
    <row r="49" spans="1:5" ht="12.75" hidden="1">
      <c r="A49" s="17">
        <v>38687</v>
      </c>
      <c r="B49" s="4">
        <v>58.24</v>
      </c>
      <c r="C49" s="4">
        <v>8.68</v>
      </c>
      <c r="D49" s="12">
        <f>B49/B61-1</f>
        <v>0.057371096586782855</v>
      </c>
      <c r="E49" s="12">
        <f>C49/C61-1</f>
        <v>0.023584905660377187</v>
      </c>
    </row>
    <row r="50" spans="1:5" ht="12.75" hidden="1">
      <c r="A50" s="17">
        <v>38657</v>
      </c>
      <c r="B50" s="4">
        <v>58.54</v>
      </c>
      <c r="C50" s="4">
        <v>8.6</v>
      </c>
      <c r="D50" s="12">
        <f>B50/B62-1</f>
        <v>0.09913631242959076</v>
      </c>
      <c r="E50" s="12">
        <f>C50/C62-1</f>
        <v>0.023809523809523725</v>
      </c>
    </row>
    <row r="51" spans="1:5" ht="12.75" hidden="1">
      <c r="A51" s="17">
        <v>38628</v>
      </c>
      <c r="B51" s="4">
        <v>55.96</v>
      </c>
      <c r="C51" s="4">
        <v>8.56</v>
      </c>
      <c r="D51" s="12">
        <f>B51/B63-1</f>
        <v>0.10049164208456252</v>
      </c>
      <c r="E51" s="12">
        <f>C51/C63-1</f>
        <v>0.010625737898465104</v>
      </c>
    </row>
    <row r="52" spans="1:5" ht="12.75" hidden="1">
      <c r="A52" s="17">
        <v>38596</v>
      </c>
      <c r="B52" s="4">
        <v>57.31</v>
      </c>
      <c r="C52" s="4">
        <v>8.63</v>
      </c>
      <c r="D52" s="12">
        <f>B52/B64-1</f>
        <v>0.14734734734734722</v>
      </c>
      <c r="E52" s="12">
        <f>C52/C64-1</f>
        <v>0.027380952380952506</v>
      </c>
    </row>
    <row r="53" spans="1:5" ht="12.75" hidden="1">
      <c r="A53" s="17">
        <v>38565</v>
      </c>
      <c r="B53" s="4">
        <v>56.85</v>
      </c>
      <c r="C53" s="4">
        <v>8.72</v>
      </c>
      <c r="D53" s="12">
        <f>B53/B65-1</f>
        <v>0.15736970684039098</v>
      </c>
      <c r="E53" s="12">
        <f>C53/C65-1</f>
        <v>0.04057279236276856</v>
      </c>
    </row>
    <row r="54" spans="1:5" ht="12.75" hidden="1">
      <c r="A54" s="17">
        <v>38534</v>
      </c>
      <c r="B54" s="4">
        <v>57.48</v>
      </c>
      <c r="C54" s="4">
        <v>8.61</v>
      </c>
      <c r="D54" s="12">
        <f>B54/B66-1</f>
        <v>0.17091057241800756</v>
      </c>
      <c r="E54" s="12">
        <f>C54/C66-1</f>
        <v>0.04744525547445244</v>
      </c>
    </row>
    <row r="55" spans="1:5" ht="12.75" hidden="1">
      <c r="A55" s="17">
        <v>38504</v>
      </c>
      <c r="B55" s="4">
        <v>55.07</v>
      </c>
      <c r="C55" s="4">
        <v>8.69</v>
      </c>
      <c r="D55" s="12">
        <f>B55/B67-1</f>
        <v>0.08192534381139494</v>
      </c>
      <c r="E55" s="12">
        <f>C55/C67-1</f>
        <v>0.06756756756756732</v>
      </c>
    </row>
    <row r="56" spans="1:5" ht="12.75" hidden="1">
      <c r="A56" s="17">
        <v>38474</v>
      </c>
      <c r="B56" s="4">
        <v>54.65</v>
      </c>
      <c r="C56" s="4">
        <v>8.64</v>
      </c>
      <c r="D56" s="12">
        <f>B56/B68-1</f>
        <v>0.0954099017839245</v>
      </c>
      <c r="E56" s="12">
        <f>C56/C68-1</f>
        <v>0.06666666666666687</v>
      </c>
    </row>
    <row r="57" spans="1:5" ht="12.75" hidden="1">
      <c r="A57" s="17">
        <v>38443</v>
      </c>
      <c r="B57" s="4">
        <v>52.61</v>
      </c>
      <c r="C57" s="4">
        <v>8.55</v>
      </c>
      <c r="D57" s="12">
        <f>B57/B69-1</f>
        <v>0.06974379829198862</v>
      </c>
      <c r="E57" s="12">
        <f>C57/C69-1</f>
        <v>0.05166051660516602</v>
      </c>
    </row>
    <row r="58" spans="1:5" ht="12.75" hidden="1">
      <c r="A58" s="17">
        <v>38412</v>
      </c>
      <c r="B58" s="4">
        <v>53.8</v>
      </c>
      <c r="C58" s="4">
        <v>8.44</v>
      </c>
      <c r="D58" s="12">
        <f>B58/B70-1</f>
        <v>0.06958250497017904</v>
      </c>
      <c r="E58" s="12">
        <f>C58/C70-1</f>
        <v>0.010778443113772518</v>
      </c>
    </row>
    <row r="59" spans="1:5" ht="12.75" hidden="1">
      <c r="A59" s="17">
        <v>38384</v>
      </c>
      <c r="B59" s="4">
        <v>54.82</v>
      </c>
      <c r="C59" s="4">
        <v>8.48</v>
      </c>
      <c r="D59" s="12">
        <f>B59/B71-1</f>
        <v>0.07870916961826047</v>
      </c>
      <c r="E59" s="12">
        <f>C59/C71-1</f>
        <v>0.024154589371980784</v>
      </c>
    </row>
    <row r="60" spans="1:5" ht="12">
      <c r="A60" s="17">
        <v>38355</v>
      </c>
      <c r="B60" s="4">
        <v>53.7</v>
      </c>
      <c r="C60" s="4">
        <v>8.53</v>
      </c>
      <c r="D60" s="12">
        <f>B60/B72-1</f>
        <v>0.07164238674915202</v>
      </c>
      <c r="E60" s="12">
        <f>C60/C72-1</f>
        <v>0.040243902439024426</v>
      </c>
    </row>
    <row r="61" spans="1:5" ht="12">
      <c r="A61" s="17">
        <v>38322</v>
      </c>
      <c r="B61" s="4">
        <v>55.08</v>
      </c>
      <c r="C61" s="4">
        <v>8.48</v>
      </c>
      <c r="D61" s="2"/>
      <c r="E61" s="2"/>
    </row>
    <row r="62" spans="1:5" ht="12">
      <c r="A62" s="17">
        <v>38292</v>
      </c>
      <c r="B62" s="4">
        <v>53.26</v>
      </c>
      <c r="C62" s="4">
        <v>8.4</v>
      </c>
      <c r="D62" s="2"/>
      <c r="E62" s="2"/>
    </row>
    <row r="63" spans="1:5" ht="12">
      <c r="A63" s="17">
        <v>38261</v>
      </c>
      <c r="B63" s="4">
        <v>50.85</v>
      </c>
      <c r="C63" s="4">
        <v>8.47</v>
      </c>
      <c r="D63" s="2"/>
      <c r="E63" s="2"/>
    </row>
    <row r="64" spans="1:5" ht="12">
      <c r="A64" s="17">
        <v>38231</v>
      </c>
      <c r="B64" s="4">
        <v>49.95</v>
      </c>
      <c r="C64" s="4">
        <v>8.4</v>
      </c>
      <c r="D64" s="2"/>
      <c r="E64" s="2"/>
    </row>
    <row r="65" spans="1:5" ht="12">
      <c r="A65" s="17">
        <v>38201</v>
      </c>
      <c r="B65" s="4">
        <v>49.12</v>
      </c>
      <c r="C65" s="4">
        <v>8.38</v>
      </c>
      <c r="D65" s="2"/>
      <c r="E65" s="2"/>
    </row>
    <row r="66" spans="1:5" ht="12">
      <c r="A66" s="17">
        <v>38169</v>
      </c>
      <c r="B66" s="4">
        <v>49.09</v>
      </c>
      <c r="C66" s="4">
        <v>8.22</v>
      </c>
      <c r="D66" s="2"/>
      <c r="E66" s="2"/>
    </row>
    <row r="67" spans="1:5" ht="12">
      <c r="A67" s="17">
        <v>38139</v>
      </c>
      <c r="B67" s="4">
        <v>50.9</v>
      </c>
      <c r="C67" s="4">
        <v>8.14</v>
      </c>
      <c r="D67" s="2"/>
      <c r="E67" s="2"/>
    </row>
    <row r="68" spans="1:5" ht="12">
      <c r="A68" s="17">
        <v>38110</v>
      </c>
      <c r="B68" s="4">
        <v>49.89</v>
      </c>
      <c r="C68" s="4">
        <v>8.1</v>
      </c>
      <c r="D68" s="2"/>
      <c r="E68" s="2"/>
    </row>
    <row r="69" spans="1:5" ht="12">
      <c r="A69" s="17">
        <v>38078</v>
      </c>
      <c r="B69" s="4">
        <v>49.18</v>
      </c>
      <c r="C69" s="4">
        <v>8.13</v>
      </c>
      <c r="D69" s="2"/>
      <c r="E69" s="2"/>
    </row>
    <row r="70" spans="1:5" ht="12">
      <c r="A70" s="17">
        <v>38047</v>
      </c>
      <c r="B70" s="4">
        <v>50.3</v>
      </c>
      <c r="C70" s="4">
        <v>8.35</v>
      </c>
      <c r="D70" s="2"/>
      <c r="E70" s="2"/>
    </row>
    <row r="71" spans="1:5" ht="12">
      <c r="A71" s="17">
        <v>38019</v>
      </c>
      <c r="B71" s="4">
        <v>50.82</v>
      </c>
      <c r="C71" s="4">
        <v>8.28</v>
      </c>
      <c r="D71" s="2"/>
      <c r="E71" s="2"/>
    </row>
    <row r="72" spans="1:5" ht="12">
      <c r="A72" s="17">
        <v>37988</v>
      </c>
      <c r="B72" s="4">
        <v>50.11</v>
      </c>
      <c r="C72" s="4">
        <v>8.2</v>
      </c>
      <c r="D72" s="2"/>
      <c r="E72" s="2"/>
    </row>
    <row r="73" spans="1:5" ht="12">
      <c r="A73" s="18"/>
      <c r="D73" s="2"/>
      <c r="E73" s="2"/>
    </row>
    <row r="74" spans="1:5" ht="12">
      <c r="A74" s="18"/>
      <c r="D74" s="2"/>
      <c r="E74" s="2"/>
    </row>
    <row r="75" spans="1:5" ht="12">
      <c r="A75" s="18"/>
      <c r="D75" s="2"/>
      <c r="E75" s="2"/>
    </row>
    <row r="76" spans="1:5" ht="12">
      <c r="A76" s="18"/>
      <c r="D76" s="2"/>
      <c r="E76" s="2"/>
    </row>
    <row r="77" spans="1:5" ht="12">
      <c r="A77" s="18"/>
      <c r="D77" s="2"/>
      <c r="E77" s="2"/>
    </row>
    <row r="78" spans="1:5" ht="12">
      <c r="A78" s="18"/>
      <c r="D78" s="2"/>
      <c r="E78" s="2"/>
    </row>
    <row r="79" spans="1:5" ht="12">
      <c r="A79" s="18"/>
      <c r="D79" s="2"/>
      <c r="E79" s="2"/>
    </row>
    <row r="80" spans="1:5" ht="12">
      <c r="A80" s="18"/>
      <c r="D80" s="2"/>
      <c r="E80" s="2"/>
    </row>
    <row r="81" spans="1:5" ht="12">
      <c r="A81" s="18"/>
      <c r="D81" s="2"/>
      <c r="E81" s="2"/>
    </row>
    <row r="82" spans="1:5" ht="12">
      <c r="A82" s="18"/>
      <c r="D82" s="2"/>
      <c r="E82" s="2"/>
    </row>
    <row r="83" spans="1:5" ht="12">
      <c r="A83" s="18"/>
      <c r="D83" s="2"/>
      <c r="E83" s="2"/>
    </row>
    <row r="84" spans="1:5" ht="12">
      <c r="A84" s="18"/>
      <c r="D84" s="2"/>
      <c r="E84" s="2"/>
    </row>
    <row r="85" spans="1:5" ht="12">
      <c r="A85" s="18"/>
      <c r="D85" s="2"/>
      <c r="E85" s="2"/>
    </row>
    <row r="86" spans="1:5" ht="12">
      <c r="A86" s="18"/>
      <c r="D86" s="2"/>
      <c r="E86" s="2"/>
    </row>
    <row r="87" spans="1:5" ht="12">
      <c r="A87" s="18"/>
      <c r="D87" s="2"/>
      <c r="E87" s="2"/>
    </row>
    <row r="88" spans="1:5" ht="12">
      <c r="A88" s="18"/>
      <c r="D88" s="2"/>
      <c r="E88" s="2"/>
    </row>
    <row r="89" spans="1:5" ht="12">
      <c r="A89" s="18"/>
      <c r="D89" s="2"/>
      <c r="E89" s="2"/>
    </row>
    <row r="90" spans="1:5" ht="12">
      <c r="A90" s="18"/>
      <c r="D90" s="2"/>
      <c r="E90" s="2"/>
    </row>
    <row r="91" spans="1:5" ht="12">
      <c r="A91" s="18"/>
      <c r="D91" s="2"/>
      <c r="E91" s="2"/>
    </row>
    <row r="92" spans="1:5" ht="12">
      <c r="A92" s="18"/>
      <c r="D92" s="2"/>
      <c r="E92" s="2"/>
    </row>
    <row r="93" spans="1:5" ht="12">
      <c r="A93" s="18"/>
      <c r="D93" s="2"/>
      <c r="E93" s="2"/>
    </row>
    <row r="94" spans="1:5" ht="12">
      <c r="A94" s="18"/>
      <c r="D94" s="2"/>
      <c r="E94" s="2"/>
    </row>
    <row r="95" spans="1:5" ht="12">
      <c r="A95" s="18"/>
      <c r="D95" s="2"/>
      <c r="E95" s="2"/>
    </row>
    <row r="96" spans="1:5" ht="12">
      <c r="A96" s="18"/>
      <c r="D96" s="2"/>
      <c r="E96" s="2"/>
    </row>
    <row r="97" spans="1:5" ht="12">
      <c r="A97" s="18"/>
      <c r="D97" s="2"/>
      <c r="E97" s="2"/>
    </row>
    <row r="98" spans="1:5" ht="12">
      <c r="A98" s="18"/>
      <c r="D98" s="2"/>
      <c r="E98" s="2"/>
    </row>
    <row r="99" spans="1:5" ht="12">
      <c r="A99" s="18"/>
      <c r="D99" s="2"/>
      <c r="E99" s="2"/>
    </row>
    <row r="100" spans="1:5" ht="12">
      <c r="A100" s="18"/>
      <c r="D100" s="2"/>
      <c r="E100" s="2"/>
    </row>
    <row r="101" spans="1:5" ht="12">
      <c r="A101" s="18"/>
      <c r="D101" s="2"/>
      <c r="E101" s="2"/>
    </row>
    <row r="102" spans="1:5" ht="12">
      <c r="A102" s="18"/>
      <c r="D102" s="2"/>
      <c r="E102" s="2"/>
    </row>
    <row r="103" spans="1:5" ht="12">
      <c r="A103" s="18"/>
      <c r="D103" s="2"/>
      <c r="E103" s="2"/>
    </row>
    <row r="104" spans="1:5" ht="12">
      <c r="A104" s="18"/>
      <c r="D104" s="2"/>
      <c r="E104" s="2"/>
    </row>
    <row r="105" spans="1:5" ht="12">
      <c r="A105" s="18"/>
      <c r="D105" s="2"/>
      <c r="E105" s="2"/>
    </row>
    <row r="106" spans="1:5" ht="12">
      <c r="A106" s="18"/>
      <c r="D106" s="2"/>
      <c r="E106" s="2"/>
    </row>
    <row r="107" spans="1:5" ht="12">
      <c r="A107" s="18"/>
      <c r="D107" s="2"/>
      <c r="E107" s="2"/>
    </row>
    <row r="108" spans="1:5" ht="12">
      <c r="A108" s="18"/>
      <c r="D108" s="2"/>
      <c r="E108" s="2"/>
    </row>
    <row r="109" spans="1:5" ht="12">
      <c r="A109" s="18"/>
      <c r="D109" s="2"/>
      <c r="E109" s="2"/>
    </row>
    <row r="110" spans="1:5" ht="12">
      <c r="A110" s="18"/>
      <c r="D110" s="2"/>
      <c r="E110" s="2"/>
    </row>
    <row r="111" spans="1:5" ht="12">
      <c r="A111" s="18"/>
      <c r="D111" s="2"/>
      <c r="E111" s="2"/>
    </row>
    <row r="112" spans="1:5" ht="12">
      <c r="A112" s="18"/>
      <c r="D112" s="2"/>
      <c r="E112" s="2"/>
    </row>
    <row r="113" spans="1:5" ht="12">
      <c r="A113" s="18"/>
      <c r="D113" s="2"/>
      <c r="E113" s="2"/>
    </row>
    <row r="114" spans="1:5" ht="12">
      <c r="A114" s="18"/>
      <c r="D114" s="2"/>
      <c r="E114" s="2"/>
    </row>
    <row r="115" spans="1:5" ht="12">
      <c r="A115" s="18"/>
      <c r="D115" s="2"/>
      <c r="E115" s="2"/>
    </row>
    <row r="116" spans="1:5" ht="12">
      <c r="A116" s="18"/>
      <c r="D116" s="2"/>
      <c r="E116" s="2"/>
    </row>
    <row r="117" spans="1:5" ht="12">
      <c r="A117" s="18"/>
      <c r="D117" s="2"/>
      <c r="E117" s="2"/>
    </row>
    <row r="118" spans="1:5" ht="12">
      <c r="A118" s="18"/>
      <c r="D118" s="2"/>
      <c r="E118" s="2"/>
    </row>
    <row r="119" spans="1:5" ht="12">
      <c r="A119" s="18"/>
      <c r="D119" s="2"/>
      <c r="E119" s="2"/>
    </row>
    <row r="120" spans="1:5" ht="12">
      <c r="A120" s="18"/>
      <c r="D120" s="2"/>
      <c r="E120" s="2"/>
    </row>
    <row r="121" spans="1:5" ht="12">
      <c r="A121" s="18"/>
      <c r="D121" s="2"/>
      <c r="E121" s="2"/>
    </row>
    <row r="122" spans="1:5" ht="12">
      <c r="A122" s="18"/>
      <c r="D122" s="2"/>
      <c r="E122" s="2"/>
    </row>
    <row r="123" spans="1:5" ht="12">
      <c r="A123" s="18"/>
      <c r="D123" s="2"/>
      <c r="E123" s="2"/>
    </row>
    <row r="124" spans="1:5" ht="12">
      <c r="A124" s="18"/>
      <c r="D124" s="2"/>
      <c r="E124" s="2"/>
    </row>
    <row r="125" spans="1:5" ht="12">
      <c r="A125" s="18"/>
      <c r="D125" s="2"/>
      <c r="E125" s="2"/>
    </row>
    <row r="126" spans="1:5" ht="12">
      <c r="A126" s="18"/>
      <c r="D126" s="2"/>
      <c r="E126" s="2"/>
    </row>
    <row r="127" spans="1:5" ht="12">
      <c r="A127" s="18"/>
      <c r="D127" s="2"/>
      <c r="E127" s="2"/>
    </row>
    <row r="128" spans="1:5" ht="12">
      <c r="A128" s="18"/>
      <c r="D128" s="2"/>
      <c r="E128" s="2"/>
    </row>
    <row r="129" spans="1:5" ht="12">
      <c r="A129" s="18"/>
      <c r="D129" s="2"/>
      <c r="E129" s="2"/>
    </row>
    <row r="130" spans="1:5" ht="12">
      <c r="A130" s="18"/>
      <c r="D130" s="2"/>
      <c r="E130" s="2"/>
    </row>
    <row r="131" spans="1:5" ht="12">
      <c r="A131" s="18"/>
      <c r="D131" s="2"/>
      <c r="E131" s="2"/>
    </row>
    <row r="132" spans="1:5" ht="12">
      <c r="A132" s="18"/>
      <c r="D132" s="2"/>
      <c r="E132" s="2"/>
    </row>
    <row r="133" spans="1:5" ht="12">
      <c r="A133" s="18"/>
      <c r="D133" s="2"/>
      <c r="E133" s="2"/>
    </row>
    <row r="134" spans="1:5" ht="12">
      <c r="A134" s="18"/>
      <c r="D134" s="2"/>
      <c r="E134" s="2"/>
    </row>
    <row r="135" spans="1:5" ht="12">
      <c r="A135" s="18"/>
      <c r="D135" s="2"/>
      <c r="E135" s="2"/>
    </row>
    <row r="136" spans="1:5" ht="12">
      <c r="A136" s="18"/>
      <c r="D136" s="2"/>
      <c r="E136" s="2"/>
    </row>
    <row r="137" spans="1:5" ht="12">
      <c r="A137" s="18"/>
      <c r="D137" s="2"/>
      <c r="E137" s="2"/>
    </row>
    <row r="138" spans="1:5" ht="12">
      <c r="A138" s="18"/>
      <c r="D138" s="2"/>
      <c r="E138" s="2"/>
    </row>
    <row r="139" spans="1:5" ht="12">
      <c r="A139" s="18"/>
      <c r="D139" s="2"/>
      <c r="E139" s="2"/>
    </row>
    <row r="140" spans="1:5" ht="12">
      <c r="A140" s="18"/>
      <c r="D140" s="2"/>
      <c r="E140" s="2"/>
    </row>
    <row r="141" spans="1:5" ht="12">
      <c r="A141" s="18"/>
      <c r="D141" s="2"/>
      <c r="E141" s="2"/>
    </row>
    <row r="142" spans="1:5" ht="12">
      <c r="A142" s="18"/>
      <c r="D142" s="2"/>
      <c r="E142" s="2"/>
    </row>
    <row r="143" spans="1:5" ht="12">
      <c r="A143" s="18"/>
      <c r="D143" s="2"/>
      <c r="E143" s="2"/>
    </row>
    <row r="144" spans="1:5" ht="12">
      <c r="A144" s="18"/>
      <c r="D144" s="2"/>
      <c r="E144" s="2"/>
    </row>
    <row r="145" spans="1:5" ht="12">
      <c r="A145" s="18"/>
      <c r="D145" s="2"/>
      <c r="E145" s="2"/>
    </row>
    <row r="146" spans="1:5" ht="12">
      <c r="A146" s="18"/>
      <c r="D146" s="2"/>
      <c r="E146" s="2"/>
    </row>
    <row r="147" spans="1:5" ht="12">
      <c r="A147" s="18"/>
      <c r="D147" s="2"/>
      <c r="E147" s="2"/>
    </row>
    <row r="148" spans="1:5" ht="12">
      <c r="A148" s="18"/>
      <c r="D148" s="2"/>
      <c r="E148" s="2"/>
    </row>
    <row r="149" spans="1:5" ht="12">
      <c r="A149" s="18"/>
      <c r="D149" s="2"/>
      <c r="E149" s="2"/>
    </row>
    <row r="150" spans="1:5" ht="12">
      <c r="A150" s="18"/>
      <c r="D150" s="2"/>
      <c r="E150" s="2"/>
    </row>
    <row r="151" spans="1:5" ht="12">
      <c r="A151" s="18"/>
      <c r="D151" s="2"/>
      <c r="E151" s="2"/>
    </row>
    <row r="152" spans="1:5" ht="12">
      <c r="A152" s="18"/>
      <c r="D152" s="2"/>
      <c r="E152" s="2"/>
    </row>
    <row r="153" spans="1:5" ht="12">
      <c r="A153" s="18"/>
      <c r="D153" s="2"/>
      <c r="E153" s="2"/>
    </row>
    <row r="154" spans="1:5" ht="12">
      <c r="A154" s="18"/>
      <c r="D154" s="2"/>
      <c r="E154" s="2"/>
    </row>
    <row r="155" spans="1:5" ht="12">
      <c r="A155" s="18"/>
      <c r="D155" s="2"/>
      <c r="E155" s="2"/>
    </row>
    <row r="156" spans="1:5" ht="12">
      <c r="A156" s="18"/>
      <c r="D156" s="2"/>
      <c r="E156" s="2"/>
    </row>
    <row r="157" spans="1:5" ht="12">
      <c r="A157" s="18"/>
      <c r="D157" s="2"/>
      <c r="E157" s="2"/>
    </row>
    <row r="158" spans="1:5" ht="12">
      <c r="A158" s="18"/>
      <c r="D158" s="2"/>
      <c r="E158" s="2"/>
    </row>
    <row r="159" spans="1:5" ht="12">
      <c r="A159" s="18"/>
      <c r="D159" s="2"/>
      <c r="E159" s="2"/>
    </row>
    <row r="160" spans="1:5" ht="12">
      <c r="A160" s="18"/>
      <c r="D160" s="2"/>
      <c r="E160" s="2"/>
    </row>
    <row r="161" spans="1:5" ht="12">
      <c r="A161" s="18"/>
      <c r="D161" s="2"/>
      <c r="E161" s="2"/>
    </row>
    <row r="162" spans="1:5" ht="12">
      <c r="A162" s="18"/>
      <c r="D162" s="2"/>
      <c r="E162" s="2"/>
    </row>
    <row r="163" spans="1:5" ht="12">
      <c r="A163" s="18"/>
      <c r="D163" s="2"/>
      <c r="E163" s="2"/>
    </row>
    <row r="164" spans="1:5" ht="12">
      <c r="A164" s="18"/>
      <c r="D164" s="2"/>
      <c r="E164" s="2"/>
    </row>
    <row r="165" spans="1:5" ht="12">
      <c r="A165" s="18"/>
      <c r="D165" s="2"/>
      <c r="E165" s="2"/>
    </row>
    <row r="166" spans="1:5" ht="12">
      <c r="A166" s="18"/>
      <c r="D166" s="2"/>
      <c r="E166" s="2"/>
    </row>
    <row r="167" spans="1:5" ht="12">
      <c r="A167" s="18"/>
      <c r="D167" s="2"/>
      <c r="E167" s="2"/>
    </row>
    <row r="168" spans="1:5" ht="12">
      <c r="A168" s="18"/>
      <c r="D168" s="2"/>
      <c r="E168" s="2"/>
    </row>
    <row r="169" spans="1:5" ht="12">
      <c r="A169" s="18"/>
      <c r="D169" s="2"/>
      <c r="E169" s="2"/>
    </row>
    <row r="170" spans="1:5" ht="12">
      <c r="A170" s="18"/>
      <c r="D170" s="2"/>
      <c r="E170" s="2"/>
    </row>
    <row r="171" spans="1:5" ht="12">
      <c r="A171" s="18"/>
      <c r="D171" s="2"/>
      <c r="E171" s="2"/>
    </row>
    <row r="172" spans="1:5" ht="12">
      <c r="A172" s="18"/>
      <c r="D172" s="2"/>
      <c r="E172" s="2"/>
    </row>
    <row r="173" spans="1:5" ht="12">
      <c r="A173" s="18"/>
      <c r="D173" s="2"/>
      <c r="E173" s="2"/>
    </row>
    <row r="174" spans="1:5" ht="12">
      <c r="A174" s="18"/>
      <c r="D174" s="2"/>
      <c r="E174" s="2"/>
    </row>
    <row r="175" spans="1:5" ht="12">
      <c r="A175" s="18"/>
      <c r="D175" s="2"/>
      <c r="E175" s="2"/>
    </row>
    <row r="176" spans="1:5" ht="12">
      <c r="A176" s="18"/>
      <c r="D176" s="2"/>
      <c r="E176" s="2"/>
    </row>
    <row r="177" spans="1:5" ht="12">
      <c r="A177" s="18"/>
      <c r="D177" s="2"/>
      <c r="E177" s="2"/>
    </row>
    <row r="178" spans="1:5" ht="12">
      <c r="A178" s="18"/>
      <c r="D178" s="2"/>
      <c r="E178" s="2"/>
    </row>
    <row r="179" spans="1:5" ht="12">
      <c r="A179" s="18"/>
      <c r="D179" s="2"/>
      <c r="E179" s="2"/>
    </row>
    <row r="180" spans="1:5" ht="12">
      <c r="A180" s="18"/>
      <c r="D180" s="2"/>
      <c r="E180" s="2"/>
    </row>
    <row r="181" spans="1:5" ht="12">
      <c r="A181" s="18"/>
      <c r="D181" s="2"/>
      <c r="E181" s="2"/>
    </row>
    <row r="182" spans="1:5" ht="12">
      <c r="A182" s="18"/>
      <c r="D182" s="2"/>
      <c r="E182" s="2"/>
    </row>
    <row r="183" spans="1:5" ht="12">
      <c r="A183" s="18"/>
      <c r="D183" s="2"/>
      <c r="E183" s="2"/>
    </row>
    <row r="184" spans="1:5" ht="12">
      <c r="A184" s="18"/>
      <c r="D184" s="2"/>
      <c r="E184" s="2"/>
    </row>
    <row r="185" spans="1:5" ht="12">
      <c r="A185" s="18"/>
      <c r="D185" s="2"/>
      <c r="E185" s="2"/>
    </row>
    <row r="186" spans="1:5" ht="12">
      <c r="A186" s="18"/>
      <c r="D186" s="2"/>
      <c r="E186" s="2"/>
    </row>
    <row r="187" spans="1:5" ht="12">
      <c r="A187" s="18"/>
      <c r="D187" s="2"/>
      <c r="E187" s="2"/>
    </row>
    <row r="188" spans="1:5" ht="12">
      <c r="A188" s="18"/>
      <c r="D188" s="2"/>
      <c r="E188" s="2"/>
    </row>
    <row r="189" spans="1:5" ht="12">
      <c r="A189" s="18"/>
      <c r="D189" s="2"/>
      <c r="E189" s="2"/>
    </row>
    <row r="190" spans="1:5" ht="12">
      <c r="A190" s="18"/>
      <c r="D190" s="2"/>
      <c r="E190" s="2"/>
    </row>
    <row r="191" spans="1:5" ht="12">
      <c r="A191" s="18"/>
      <c r="D191" s="2"/>
      <c r="E191" s="2"/>
    </row>
    <row r="192" spans="1:5" ht="12">
      <c r="A192" s="18"/>
      <c r="D192" s="2"/>
      <c r="E192" s="2"/>
    </row>
    <row r="193" spans="1:5" ht="12">
      <c r="A193" s="18"/>
      <c r="D193" s="2"/>
      <c r="E193" s="2"/>
    </row>
    <row r="194" spans="1:5" ht="12">
      <c r="A194" s="18"/>
      <c r="D194" s="2"/>
      <c r="E194" s="2"/>
    </row>
    <row r="195" spans="1:5" ht="12">
      <c r="A195" s="18"/>
      <c r="D195" s="2"/>
      <c r="E195" s="2"/>
    </row>
    <row r="196" spans="1:5" ht="12">
      <c r="A196" s="18"/>
      <c r="D196" s="2"/>
      <c r="E196" s="2"/>
    </row>
    <row r="197" spans="1:5" ht="12">
      <c r="A197" s="18"/>
      <c r="D197" s="2"/>
      <c r="E197" s="2"/>
    </row>
    <row r="198" spans="1:5" ht="12">
      <c r="A198" s="18"/>
      <c r="D198" s="2"/>
      <c r="E198" s="2"/>
    </row>
    <row r="199" spans="1:5" ht="12">
      <c r="A199" s="18"/>
      <c r="D199" s="2"/>
      <c r="E199" s="2"/>
    </row>
    <row r="200" spans="1:5" ht="12">
      <c r="A200" s="18"/>
      <c r="D200" s="2"/>
      <c r="E200" s="2"/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1601-01-01T06:00:00Z</cp:lastPrinted>
  <dcterms:created xsi:type="dcterms:W3CDTF">2009-02-05T15:25:33Z</dcterms:created>
  <dcterms:modified xsi:type="dcterms:W3CDTF">1601-01-01T06:00:00Z</dcterms:modified>
  <cp:category/>
  <cp:version/>
  <cp:contentType/>
  <cp:contentStatus/>
  <cp:revision>1</cp:revision>
</cp:coreProperties>
</file>