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1405"/>
  <workbookPr date1904="1" showInkAnnotation="0" autoCompressPictures="0"/>
  <bookViews>
    <workbookView xWindow="160" yWindow="0" windowWidth="21560" windowHeight="18500" tabRatio="500" activeTab="2"/>
  </bookViews>
  <sheets>
    <sheet name="1" sheetId="1" r:id="rId1"/>
    <sheet name="1b" sheetId="2" r:id="rId2"/>
    <sheet name="2" sheetId="3" r:id="rId3"/>
  </sheets>
  <externalReferences>
    <externalReference r:id="rId4"/>
  </externalReferences>
  <definedNames>
    <definedName name="rate">[1]Q3!#REF!</definedName>
    <definedName name="solver_adj" localSheetId="0" hidden="1">'1'!$A$36:$A$42</definedName>
    <definedName name="solver_adj" localSheetId="2" hidden="1">'2'!$H$23:$K$23</definedName>
    <definedName name="solver_cvg" localSheetId="0" hidden="1">0.001</definedName>
    <definedName name="solver_cvg" localSheetId="2" hidden="1">0.0001</definedName>
    <definedName name="solver_drv" localSheetId="0" hidden="1">1</definedName>
    <definedName name="solver_drv" localSheetId="2" hidden="1">1</definedName>
    <definedName name="solver_eng" localSheetId="2" hidden="1">1</definedName>
    <definedName name="solver_est" localSheetId="0" hidden="1">1</definedName>
    <definedName name="solver_itr" localSheetId="0" hidden="1">100</definedName>
    <definedName name="solver_itr" localSheetId="2" hidden="1">2147483647</definedName>
    <definedName name="solver_lhs1" localSheetId="0" hidden="1">'1'!$A$43</definedName>
    <definedName name="solver_lhs1" localSheetId="2" hidden="1">'2'!$L$23</definedName>
    <definedName name="solver_lhs2" localSheetId="0" hidden="1">'1'!$B$47</definedName>
    <definedName name="solver_lhs3" localSheetId="0" hidden="1">'1'!$B$47</definedName>
    <definedName name="solver_lhs4" localSheetId="0" hidden="1">'1'!$A$42</definedName>
    <definedName name="solver_lhs5" localSheetId="0" hidden="1">'1'!$A$39</definedName>
    <definedName name="solver_lhs6" localSheetId="0" hidden="1">'1'!$A$39</definedName>
    <definedName name="solver_lhs7" localSheetId="0" hidden="1">'1'!$A$40</definedName>
    <definedName name="solver_lhs8" localSheetId="0" hidden="1">'1'!$A$42</definedName>
    <definedName name="solver_lhs9" localSheetId="0" hidden="1">'1'!$A$41</definedName>
    <definedName name="solver_lin" localSheetId="0" hidden="1">2</definedName>
    <definedName name="solver_lin" localSheetId="2" hidden="1">2</definedName>
    <definedName name="solver_mip" localSheetId="2" hidden="1">2147483647</definedName>
    <definedName name="solver_mni" localSheetId="2" hidden="1">30</definedName>
    <definedName name="solver_mrt" localSheetId="2" hidden="1">0.075</definedName>
    <definedName name="solver_msl" localSheetId="2" hidden="1">2</definedName>
    <definedName name="solver_neg" localSheetId="0" hidden="1">2</definedName>
    <definedName name="solver_neg" localSheetId="2" hidden="1">2</definedName>
    <definedName name="solver_nod" localSheetId="2" hidden="1">2147483647</definedName>
    <definedName name="solver_num" localSheetId="0" hidden="1">2</definedName>
    <definedName name="solver_num" localSheetId="2" hidden="1">1</definedName>
    <definedName name="solver_nwt" localSheetId="0" hidden="1">1</definedName>
    <definedName name="solver_opt" localSheetId="0" hidden="1">'1'!$B$45</definedName>
    <definedName name="solver_opt" localSheetId="2" hidden="1">'2'!$H$25</definedName>
    <definedName name="solver_pre" localSheetId="0" hidden="1">0.000001</definedName>
    <definedName name="solver_pre" localSheetId="2" hidden="1">0.000001</definedName>
    <definedName name="solver_rbv" localSheetId="2" hidden="1">1</definedName>
    <definedName name="solver_rel1" localSheetId="0" hidden="1">2</definedName>
    <definedName name="solver_rel1" localSheetId="2" hidden="1">2</definedName>
    <definedName name="solver_rel2" localSheetId="0" hidden="1">2</definedName>
    <definedName name="solver_rel3" localSheetId="0" hidden="1">2</definedName>
    <definedName name="solver_rel4" localSheetId="0" hidden="1">3</definedName>
    <definedName name="solver_rel5" localSheetId="0" hidden="1">3</definedName>
    <definedName name="solver_rel6" localSheetId="0" hidden="1">3</definedName>
    <definedName name="solver_rel7" localSheetId="0" hidden="1">3</definedName>
    <definedName name="solver_rel8" localSheetId="0" hidden="1">3</definedName>
    <definedName name="solver_rel9" localSheetId="0" hidden="1">3</definedName>
    <definedName name="solver_rhs1" localSheetId="0" hidden="1">1</definedName>
    <definedName name="solver_rhs1" localSheetId="2" hidden="1">1</definedName>
    <definedName name="solver_rhs2" localSheetId="0" hidden="1">'1'!$J$9</definedName>
    <definedName name="solver_rhs3" localSheetId="0" hidden="1">'1'!#REF!</definedName>
    <definedName name="solver_rhs4" localSheetId="0" hidden="1">0</definedName>
    <definedName name="solver_rhs5" localSheetId="0" hidden="1">0</definedName>
    <definedName name="solver_rhs6" localSheetId="0" hidden="1">0</definedName>
    <definedName name="solver_rhs7" localSheetId="0" hidden="1">0</definedName>
    <definedName name="solver_rhs8" localSheetId="0" hidden="1">0</definedName>
    <definedName name="solver_rhs9" localSheetId="0" hidden="1">0</definedName>
    <definedName name="solver_rlx" localSheetId="2" hidden="1">2</definedName>
    <definedName name="solver_rsd" localSheetId="2" hidden="1">0</definedName>
    <definedName name="solver_scl" localSheetId="0" hidden="1">2</definedName>
    <definedName name="solver_scl" localSheetId="2" hidden="1">1</definedName>
    <definedName name="solver_sho" localSheetId="0" hidden="1">2</definedName>
    <definedName name="solver_sho" localSheetId="2" hidden="1">2</definedName>
    <definedName name="solver_ssz" localSheetId="2" hidden="1">100</definedName>
    <definedName name="solver_tim" localSheetId="0" hidden="1">100</definedName>
    <definedName name="solver_tim" localSheetId="2" hidden="1">2147483647</definedName>
    <definedName name="solver_tol" localSheetId="0" hidden="1">0.05</definedName>
    <definedName name="solver_tol" localSheetId="2" hidden="1">0.01</definedName>
    <definedName name="solver_typ" localSheetId="0" hidden="1">2</definedName>
    <definedName name="solver_typ" localSheetId="2" hidden="1">2</definedName>
    <definedName name="solver_val" localSheetId="0" hidden="1">0</definedName>
    <definedName name="solver_val" localSheetId="2" hidden="1">0</definedName>
    <definedName name="solver_ver" localSheetId="2" hidden="1">2</definedName>
  </definedName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L23" i="3" l="1"/>
  <c r="J4" i="3"/>
  <c r="J5" i="3"/>
  <c r="N4" i="3"/>
  <c r="K4" i="3"/>
  <c r="K5" i="3"/>
  <c r="O4" i="3"/>
  <c r="J6" i="3"/>
  <c r="N5" i="3"/>
  <c r="K6" i="3"/>
  <c r="O5" i="3"/>
  <c r="J7" i="3"/>
  <c r="N6" i="3"/>
  <c r="J8" i="3"/>
  <c r="N7" i="3"/>
  <c r="J9" i="3"/>
  <c r="N8" i="3"/>
  <c r="J10" i="3"/>
  <c r="N9" i="3"/>
  <c r="J11" i="3"/>
  <c r="N10" i="3"/>
  <c r="J12" i="3"/>
  <c r="N11" i="3"/>
  <c r="J13" i="3"/>
  <c r="N12" i="3"/>
  <c r="J14" i="3"/>
  <c r="N13" i="3"/>
  <c r="K7" i="3"/>
  <c r="O6" i="3"/>
  <c r="K8" i="3"/>
  <c r="O7" i="3"/>
  <c r="K9" i="3"/>
  <c r="O8" i="3"/>
  <c r="K10" i="3"/>
  <c r="O9" i="3"/>
  <c r="K11" i="3"/>
  <c r="O10" i="3"/>
  <c r="K12" i="3"/>
  <c r="O11" i="3"/>
  <c r="K13" i="3"/>
  <c r="O12" i="3"/>
  <c r="K14" i="3"/>
  <c r="O13" i="3"/>
  <c r="I4" i="3"/>
  <c r="I5" i="3"/>
  <c r="M4" i="3"/>
  <c r="I6" i="3"/>
  <c r="M5" i="3"/>
  <c r="I7" i="3"/>
  <c r="M6" i="3"/>
  <c r="I8" i="3"/>
  <c r="M7" i="3"/>
  <c r="I9" i="3"/>
  <c r="M8" i="3"/>
  <c r="I10" i="3"/>
  <c r="M9" i="3"/>
  <c r="I11" i="3"/>
  <c r="M10" i="3"/>
  <c r="I12" i="3"/>
  <c r="M11" i="3"/>
  <c r="I13" i="3"/>
  <c r="M12" i="3"/>
  <c r="I14" i="3"/>
  <c r="M13" i="3"/>
  <c r="H4" i="3"/>
  <c r="H5" i="3"/>
  <c r="L4" i="3"/>
  <c r="H6" i="3"/>
  <c r="L5" i="3"/>
  <c r="H7" i="3"/>
  <c r="L6" i="3"/>
  <c r="H8" i="3"/>
  <c r="L7" i="3"/>
  <c r="H9" i="3"/>
  <c r="L8" i="3"/>
  <c r="H10" i="3"/>
  <c r="L9" i="3"/>
  <c r="H11" i="3"/>
  <c r="L10" i="3"/>
  <c r="H12" i="3"/>
  <c r="L11" i="3"/>
  <c r="H13" i="3"/>
  <c r="L12" i="3"/>
  <c r="H14" i="3"/>
  <c r="L13" i="3"/>
  <c r="I3" i="3"/>
  <c r="M3" i="3"/>
  <c r="M15" i="3"/>
  <c r="J3" i="3"/>
  <c r="N3" i="3"/>
  <c r="N15" i="3"/>
  <c r="K3" i="3"/>
  <c r="O3" i="3"/>
  <c r="O15" i="3"/>
  <c r="H3" i="3"/>
  <c r="L3" i="3"/>
  <c r="L15" i="3"/>
  <c r="B47" i="1"/>
  <c r="B35" i="1"/>
  <c r="B25" i="1"/>
  <c r="B36" i="1"/>
  <c r="B26" i="1"/>
  <c r="B37" i="1"/>
  <c r="B27" i="1"/>
  <c r="B38" i="1"/>
  <c r="B28" i="1"/>
  <c r="B39" i="1"/>
  <c r="B29" i="1"/>
  <c r="B40" i="1"/>
  <c r="B30" i="1"/>
  <c r="B41" i="1"/>
  <c r="B31" i="1"/>
  <c r="B42" i="1"/>
  <c r="B43" i="1"/>
  <c r="C35" i="1"/>
  <c r="C25" i="1"/>
  <c r="C36" i="1"/>
  <c r="C26" i="1"/>
  <c r="C37" i="1"/>
  <c r="C27" i="1"/>
  <c r="C38" i="1"/>
  <c r="C28" i="1"/>
  <c r="C39" i="1"/>
  <c r="C29" i="1"/>
  <c r="C40" i="1"/>
  <c r="C30" i="1"/>
  <c r="C41" i="1"/>
  <c r="C31" i="1"/>
  <c r="C42" i="1"/>
  <c r="C43" i="1"/>
  <c r="D35" i="1"/>
  <c r="D25" i="1"/>
  <c r="D36" i="1"/>
  <c r="D26" i="1"/>
  <c r="D37" i="1"/>
  <c r="D27" i="1"/>
  <c r="D38" i="1"/>
  <c r="D28" i="1"/>
  <c r="D39" i="1"/>
  <c r="D29" i="1"/>
  <c r="D40" i="1"/>
  <c r="D30" i="1"/>
  <c r="D41" i="1"/>
  <c r="D31" i="1"/>
  <c r="D42" i="1"/>
  <c r="D43" i="1"/>
  <c r="E35" i="1"/>
  <c r="E25" i="1"/>
  <c r="E36" i="1"/>
  <c r="E26" i="1"/>
  <c r="E37" i="1"/>
  <c r="E27" i="1"/>
  <c r="E38" i="1"/>
  <c r="E28" i="1"/>
  <c r="E39" i="1"/>
  <c r="E29" i="1"/>
  <c r="E40" i="1"/>
  <c r="E30" i="1"/>
  <c r="E41" i="1"/>
  <c r="E31" i="1"/>
  <c r="E42" i="1"/>
  <c r="E43" i="1"/>
  <c r="F35" i="1"/>
  <c r="F25" i="1"/>
  <c r="F36" i="1"/>
  <c r="F26" i="1"/>
  <c r="F37" i="1"/>
  <c r="F27" i="1"/>
  <c r="F38" i="1"/>
  <c r="F28" i="1"/>
  <c r="F39" i="1"/>
  <c r="F29" i="1"/>
  <c r="F40" i="1"/>
  <c r="F30" i="1"/>
  <c r="F41" i="1"/>
  <c r="F31" i="1"/>
  <c r="F42" i="1"/>
  <c r="F43" i="1"/>
  <c r="G35" i="1"/>
  <c r="G25" i="1"/>
  <c r="G36" i="1"/>
  <c r="G26" i="1"/>
  <c r="G37" i="1"/>
  <c r="G27" i="1"/>
  <c r="G38" i="1"/>
  <c r="G28" i="1"/>
  <c r="G39" i="1"/>
  <c r="G29" i="1"/>
  <c r="G40" i="1"/>
  <c r="G30" i="1"/>
  <c r="G41" i="1"/>
  <c r="G31" i="1"/>
  <c r="G42" i="1"/>
  <c r="G43" i="1"/>
  <c r="H35" i="1"/>
  <c r="H25" i="1"/>
  <c r="H36" i="1"/>
  <c r="H26" i="1"/>
  <c r="H37" i="1"/>
  <c r="H27" i="1"/>
  <c r="H38" i="1"/>
  <c r="H28" i="1"/>
  <c r="H39" i="1"/>
  <c r="H29" i="1"/>
  <c r="H40" i="1"/>
  <c r="H30" i="1"/>
  <c r="H41" i="1"/>
  <c r="H31" i="1"/>
  <c r="H42" i="1"/>
  <c r="H43" i="1"/>
  <c r="B45" i="1"/>
  <c r="B46" i="1"/>
  <c r="A43" i="1"/>
  <c r="L17" i="3"/>
  <c r="M18" i="3"/>
  <c r="N19" i="3"/>
  <c r="O20" i="3"/>
  <c r="M17" i="3"/>
  <c r="L18" i="3"/>
  <c r="N17" i="3"/>
  <c r="L19" i="3"/>
  <c r="O17" i="3"/>
  <c r="L20" i="3"/>
  <c r="N18" i="3"/>
  <c r="M19" i="3"/>
  <c r="O18" i="3"/>
  <c r="M20" i="3"/>
  <c r="O19" i="3"/>
  <c r="N20" i="3"/>
  <c r="H25" i="3" a="1"/>
  <c r="H25" i="3"/>
  <c r="H26" i="3"/>
  <c r="H24" i="3"/>
  <c r="H31" i="3"/>
  <c r="H32" i="3"/>
  <c r="H33" i="3"/>
  <c r="H34" i="3"/>
  <c r="H35" i="3"/>
  <c r="H36" i="3"/>
  <c r="H37" i="3"/>
  <c r="H38" i="3"/>
  <c r="H39" i="3"/>
  <c r="H40" i="3"/>
  <c r="H41" i="3"/>
  <c r="H42" i="3"/>
  <c r="H43" i="3"/>
  <c r="H44" i="3"/>
  <c r="H45" i="3"/>
  <c r="H46" i="3"/>
  <c r="H47" i="3"/>
  <c r="H48" i="3"/>
  <c r="H49" i="3"/>
  <c r="H50" i="3"/>
  <c r="AK31" i="3"/>
  <c r="AK32" i="3"/>
  <c r="AK33" i="3"/>
  <c r="AK34" i="3"/>
  <c r="AK35" i="3"/>
  <c r="AK36" i="3"/>
  <c r="AK37" i="3"/>
  <c r="AK38" i="3"/>
  <c r="AK39" i="3"/>
  <c r="AK40" i="3"/>
  <c r="AK41" i="3"/>
  <c r="AK42" i="3"/>
  <c r="AK43" i="3"/>
  <c r="AK44" i="3"/>
  <c r="AK45" i="3"/>
  <c r="AK46" i="3"/>
  <c r="AK47" i="3"/>
  <c r="AK48" i="3"/>
  <c r="AK49" i="3"/>
  <c r="AK50" i="3"/>
  <c r="AJ31" i="3"/>
  <c r="AJ32" i="3"/>
  <c r="AJ33" i="3"/>
  <c r="AJ34" i="3"/>
  <c r="AJ35" i="3"/>
  <c r="AJ36" i="3"/>
  <c r="AJ37" i="3"/>
  <c r="AJ38" i="3"/>
  <c r="AJ39" i="3"/>
  <c r="AJ40" i="3"/>
  <c r="AJ41" i="3"/>
  <c r="AJ42" i="3"/>
  <c r="AJ43" i="3"/>
  <c r="AJ44" i="3"/>
  <c r="AJ45" i="3"/>
  <c r="AJ46" i="3"/>
  <c r="AJ47" i="3"/>
  <c r="AJ48" i="3"/>
  <c r="AJ49" i="3"/>
  <c r="AJ50" i="3"/>
  <c r="AI31" i="3"/>
  <c r="AI32" i="3"/>
  <c r="AI33" i="3"/>
  <c r="AI34" i="3"/>
  <c r="AI35" i="3"/>
  <c r="AI36" i="3"/>
  <c r="AI37" i="3"/>
  <c r="AI38" i="3"/>
  <c r="AI39" i="3"/>
  <c r="AI40" i="3"/>
  <c r="AI41" i="3"/>
  <c r="AI42" i="3"/>
  <c r="AI43" i="3"/>
  <c r="AI44" i="3"/>
  <c r="AI45" i="3"/>
  <c r="AI46" i="3"/>
  <c r="AI47" i="3"/>
  <c r="AI48" i="3"/>
  <c r="AI49" i="3"/>
  <c r="AI50" i="3"/>
  <c r="AH31" i="3"/>
  <c r="AH32" i="3"/>
  <c r="AH33" i="3"/>
  <c r="AH34" i="3"/>
  <c r="AH35" i="3"/>
  <c r="AH36" i="3"/>
  <c r="AH37" i="3"/>
  <c r="AH38" i="3"/>
  <c r="AH39" i="3"/>
  <c r="AH40" i="3"/>
  <c r="AH41" i="3"/>
  <c r="AH42" i="3"/>
  <c r="AH43" i="3"/>
  <c r="AH44" i="3"/>
  <c r="AH45" i="3"/>
  <c r="AH46" i="3"/>
  <c r="AH47" i="3"/>
  <c r="AH48" i="3"/>
  <c r="AH49" i="3"/>
  <c r="AH50" i="3"/>
  <c r="AG31" i="3"/>
  <c r="AG32" i="3"/>
  <c r="AG33" i="3"/>
  <c r="AG34" i="3"/>
  <c r="AG35" i="3"/>
  <c r="AG36" i="3"/>
  <c r="AG37" i="3"/>
  <c r="AG38" i="3"/>
  <c r="AG39" i="3"/>
  <c r="AG40" i="3"/>
  <c r="AG41" i="3"/>
  <c r="AG42" i="3"/>
  <c r="AG43" i="3"/>
  <c r="AG44" i="3"/>
  <c r="AG45" i="3"/>
  <c r="AG46" i="3"/>
  <c r="AG47" i="3"/>
  <c r="AG48" i="3"/>
  <c r="AG49" i="3"/>
  <c r="AG50" i="3"/>
  <c r="AF31" i="3"/>
  <c r="AF32" i="3"/>
  <c r="AF33" i="3"/>
  <c r="AF34" i="3"/>
  <c r="AF35" i="3"/>
  <c r="AF36" i="3"/>
  <c r="AF37" i="3"/>
  <c r="AF38" i="3"/>
  <c r="AF39" i="3"/>
  <c r="AF40" i="3"/>
  <c r="AF41" i="3"/>
  <c r="AF42" i="3"/>
  <c r="AF43" i="3"/>
  <c r="AF44" i="3"/>
  <c r="AF45" i="3"/>
  <c r="AF46" i="3"/>
  <c r="AF47" i="3"/>
  <c r="AF48" i="3"/>
  <c r="AF49" i="3"/>
  <c r="AF50" i="3"/>
  <c r="AE31" i="3"/>
  <c r="AE32" i="3"/>
  <c r="AE33" i="3"/>
  <c r="AE34" i="3"/>
  <c r="AE35" i="3"/>
  <c r="AE36" i="3"/>
  <c r="AE37" i="3"/>
  <c r="AE38" i="3"/>
  <c r="AE39" i="3"/>
  <c r="AE40" i="3"/>
  <c r="AE41" i="3"/>
  <c r="AE42" i="3"/>
  <c r="AE43" i="3"/>
  <c r="AE44" i="3"/>
  <c r="AE45" i="3"/>
  <c r="AE46" i="3"/>
  <c r="AE47" i="3"/>
  <c r="AE48" i="3"/>
  <c r="AE49" i="3"/>
  <c r="AE50" i="3"/>
  <c r="AD31" i="3"/>
  <c r="AD32" i="3"/>
  <c r="AD33" i="3"/>
  <c r="AD34" i="3"/>
  <c r="AD35" i="3"/>
  <c r="AD36" i="3"/>
  <c r="AD37" i="3"/>
  <c r="AD38" i="3"/>
  <c r="AD39" i="3"/>
  <c r="AD40" i="3"/>
  <c r="AD41" i="3"/>
  <c r="AD42" i="3"/>
  <c r="AD43" i="3"/>
  <c r="AD44" i="3"/>
  <c r="AD45" i="3"/>
  <c r="AD46" i="3"/>
  <c r="AD47" i="3"/>
  <c r="AD48" i="3"/>
  <c r="AD49" i="3"/>
  <c r="AD50" i="3"/>
  <c r="AC31" i="3"/>
  <c r="AC32" i="3"/>
  <c r="AC33" i="3"/>
  <c r="AC34" i="3"/>
  <c r="AC35" i="3"/>
  <c r="AC36" i="3"/>
  <c r="AC37" i="3"/>
  <c r="AC38" i="3"/>
  <c r="AC39" i="3"/>
  <c r="AC40" i="3"/>
  <c r="AC41" i="3"/>
  <c r="AC42" i="3"/>
  <c r="AC43" i="3"/>
  <c r="AC44" i="3"/>
  <c r="AC45" i="3"/>
  <c r="AC46" i="3"/>
  <c r="AC47" i="3"/>
  <c r="AC48" i="3"/>
  <c r="AC49" i="3"/>
  <c r="AC50" i="3"/>
  <c r="AB31" i="3"/>
  <c r="AB32" i="3"/>
  <c r="AB33" i="3"/>
  <c r="AB34" i="3"/>
  <c r="AB35" i="3"/>
  <c r="AB36" i="3"/>
  <c r="AB37" i="3"/>
  <c r="AB38" i="3"/>
  <c r="AB39" i="3"/>
  <c r="AB40" i="3"/>
  <c r="AB41" i="3"/>
  <c r="AB42" i="3"/>
  <c r="AB43" i="3"/>
  <c r="AB44" i="3"/>
  <c r="AB45" i="3"/>
  <c r="AB46" i="3"/>
  <c r="AB47" i="3"/>
  <c r="AB48" i="3"/>
  <c r="AB49" i="3"/>
  <c r="AB50" i="3"/>
  <c r="AA31" i="3"/>
  <c r="AA32" i="3"/>
  <c r="AA33" i="3"/>
  <c r="AA34" i="3"/>
  <c r="AA35" i="3"/>
  <c r="AA36" i="3"/>
  <c r="AA37" i="3"/>
  <c r="AA38" i="3"/>
  <c r="AA39" i="3"/>
  <c r="AA40" i="3"/>
  <c r="AA41" i="3"/>
  <c r="AA42" i="3"/>
  <c r="AA43" i="3"/>
  <c r="AA44" i="3"/>
  <c r="AA45" i="3"/>
  <c r="AA46" i="3"/>
  <c r="AA47" i="3"/>
  <c r="AA48" i="3"/>
  <c r="AA49" i="3"/>
  <c r="AA50" i="3"/>
  <c r="Z31" i="3"/>
  <c r="Z32" i="3"/>
  <c r="Z33" i="3"/>
  <c r="Z34" i="3"/>
  <c r="Z35" i="3"/>
  <c r="Z36" i="3"/>
  <c r="Z37" i="3"/>
  <c r="Z38" i="3"/>
  <c r="Z39" i="3"/>
  <c r="Z40" i="3"/>
  <c r="Z41" i="3"/>
  <c r="Z42" i="3"/>
  <c r="Z43" i="3"/>
  <c r="Z44" i="3"/>
  <c r="Z45" i="3"/>
  <c r="Z46" i="3"/>
  <c r="Z47" i="3"/>
  <c r="Z48" i="3"/>
  <c r="Z49" i="3"/>
  <c r="Z50" i="3"/>
  <c r="Y31" i="3"/>
  <c r="Y32" i="3"/>
  <c r="Y33" i="3"/>
  <c r="Y34" i="3"/>
  <c r="Y35" i="3"/>
  <c r="Y36" i="3"/>
  <c r="Y37" i="3"/>
  <c r="Y38" i="3"/>
  <c r="Y39" i="3"/>
  <c r="Y40" i="3"/>
  <c r="Y41" i="3"/>
  <c r="Y42" i="3"/>
  <c r="Y43" i="3"/>
  <c r="Y44" i="3"/>
  <c r="Y45" i="3"/>
  <c r="Y46" i="3"/>
  <c r="Y47" i="3"/>
  <c r="Y48" i="3"/>
  <c r="Y49" i="3"/>
  <c r="Y50" i="3"/>
  <c r="X31" i="3"/>
  <c r="X32" i="3"/>
  <c r="X33" i="3"/>
  <c r="X34" i="3"/>
  <c r="X35" i="3"/>
  <c r="X36" i="3"/>
  <c r="X37" i="3"/>
  <c r="X38" i="3"/>
  <c r="X39" i="3"/>
  <c r="X40" i="3"/>
  <c r="X41" i="3"/>
  <c r="X42" i="3"/>
  <c r="X43" i="3"/>
  <c r="X44" i="3"/>
  <c r="X45" i="3"/>
  <c r="X46" i="3"/>
  <c r="X47" i="3"/>
  <c r="X48" i="3"/>
  <c r="X49" i="3"/>
  <c r="X50" i="3"/>
  <c r="W31" i="3"/>
  <c r="W32" i="3"/>
  <c r="W33" i="3"/>
  <c r="W34" i="3"/>
  <c r="W35" i="3"/>
  <c r="W36" i="3"/>
  <c r="W37" i="3"/>
  <c r="W38" i="3"/>
  <c r="W39" i="3"/>
  <c r="W40" i="3"/>
  <c r="W41" i="3"/>
  <c r="W42" i="3"/>
  <c r="W43" i="3"/>
  <c r="W44" i="3"/>
  <c r="W45" i="3"/>
  <c r="W46" i="3"/>
  <c r="W47" i="3"/>
  <c r="W48" i="3"/>
  <c r="W49" i="3"/>
  <c r="W50" i="3"/>
  <c r="V31" i="3"/>
  <c r="V32" i="3"/>
  <c r="V33" i="3"/>
  <c r="V34" i="3"/>
  <c r="V35" i="3"/>
  <c r="V36" i="3"/>
  <c r="V37" i="3"/>
  <c r="V38" i="3"/>
  <c r="V39" i="3"/>
  <c r="V40" i="3"/>
  <c r="V41" i="3"/>
  <c r="V42" i="3"/>
  <c r="V43" i="3"/>
  <c r="V44" i="3"/>
  <c r="V45" i="3"/>
  <c r="V46" i="3"/>
  <c r="V47" i="3"/>
  <c r="V48" i="3"/>
  <c r="V49" i="3"/>
  <c r="V50" i="3"/>
  <c r="U31" i="3"/>
  <c r="U32" i="3"/>
  <c r="U33" i="3"/>
  <c r="U34" i="3"/>
  <c r="U35" i="3"/>
  <c r="U36" i="3"/>
  <c r="U37" i="3"/>
  <c r="U38" i="3"/>
  <c r="U39" i="3"/>
  <c r="U40" i="3"/>
  <c r="U41" i="3"/>
  <c r="U42" i="3"/>
  <c r="U43" i="3"/>
  <c r="U44" i="3"/>
  <c r="U45" i="3"/>
  <c r="U46" i="3"/>
  <c r="U47" i="3"/>
  <c r="U48" i="3"/>
  <c r="U49" i="3"/>
  <c r="U50" i="3"/>
  <c r="T31" i="3"/>
  <c r="T32" i="3"/>
  <c r="T33" i="3"/>
  <c r="T34" i="3"/>
  <c r="T35" i="3"/>
  <c r="T36" i="3"/>
  <c r="T37" i="3"/>
  <c r="T38" i="3"/>
  <c r="T39" i="3"/>
  <c r="T40" i="3"/>
  <c r="T41" i="3"/>
  <c r="T42" i="3"/>
  <c r="T43" i="3"/>
  <c r="T44" i="3"/>
  <c r="T45" i="3"/>
  <c r="T46" i="3"/>
  <c r="T47" i="3"/>
  <c r="T48" i="3"/>
  <c r="T49" i="3"/>
  <c r="T50" i="3"/>
  <c r="S31" i="3"/>
  <c r="S32" i="3"/>
  <c r="S33" i="3"/>
  <c r="S34" i="3"/>
  <c r="S35" i="3"/>
  <c r="S36" i="3"/>
  <c r="S37" i="3"/>
  <c r="S38" i="3"/>
  <c r="S39" i="3"/>
  <c r="S40" i="3"/>
  <c r="S41" i="3"/>
  <c r="S42" i="3"/>
  <c r="S43" i="3"/>
  <c r="S44" i="3"/>
  <c r="S45" i="3"/>
  <c r="S46" i="3"/>
  <c r="S47" i="3"/>
  <c r="S48" i="3"/>
  <c r="S49" i="3"/>
  <c r="S50" i="3"/>
  <c r="R31" i="3"/>
  <c r="R32" i="3"/>
  <c r="R33" i="3"/>
  <c r="R34" i="3"/>
  <c r="R35" i="3"/>
  <c r="R36" i="3"/>
  <c r="R37" i="3"/>
  <c r="R38" i="3"/>
  <c r="R39" i="3"/>
  <c r="R40" i="3"/>
  <c r="R41" i="3"/>
  <c r="R42" i="3"/>
  <c r="R43" i="3"/>
  <c r="R44" i="3"/>
  <c r="R45" i="3"/>
  <c r="R46" i="3"/>
  <c r="R47" i="3"/>
  <c r="R48" i="3"/>
  <c r="R49" i="3"/>
  <c r="R50" i="3"/>
  <c r="Q31" i="3"/>
  <c r="Q32" i="3"/>
  <c r="Q33" i="3"/>
  <c r="Q34" i="3"/>
  <c r="Q35" i="3"/>
  <c r="Q36" i="3"/>
  <c r="Q37" i="3"/>
  <c r="Q38" i="3"/>
  <c r="Q39" i="3"/>
  <c r="Q40" i="3"/>
  <c r="Q41" i="3"/>
  <c r="Q42" i="3"/>
  <c r="Q43" i="3"/>
  <c r="Q44" i="3"/>
  <c r="Q45" i="3"/>
  <c r="Q46" i="3"/>
  <c r="Q47" i="3"/>
  <c r="Q48" i="3"/>
  <c r="Q49" i="3"/>
  <c r="Q50" i="3"/>
  <c r="P31" i="3"/>
  <c r="P32" i="3"/>
  <c r="P33" i="3"/>
  <c r="P34" i="3"/>
  <c r="P35" i="3"/>
  <c r="P36" i="3"/>
  <c r="P37" i="3"/>
  <c r="P38" i="3"/>
  <c r="P39" i="3"/>
  <c r="P40" i="3"/>
  <c r="P41" i="3"/>
  <c r="P42" i="3"/>
  <c r="P43" i="3"/>
  <c r="P44" i="3"/>
  <c r="P45" i="3"/>
  <c r="P46" i="3"/>
  <c r="P47" i="3"/>
  <c r="P48" i="3"/>
  <c r="P49" i="3"/>
  <c r="P50" i="3"/>
  <c r="O31" i="3"/>
  <c r="O32" i="3"/>
  <c r="O33" i="3"/>
  <c r="O34" i="3"/>
  <c r="O35" i="3"/>
  <c r="O36" i="3"/>
  <c r="O37" i="3"/>
  <c r="O38" i="3"/>
  <c r="O39" i="3"/>
  <c r="O40" i="3"/>
  <c r="O41" i="3"/>
  <c r="O42" i="3"/>
  <c r="O43" i="3"/>
  <c r="O44" i="3"/>
  <c r="O45" i="3"/>
  <c r="O46" i="3"/>
  <c r="O47" i="3"/>
  <c r="O48" i="3"/>
  <c r="O49" i="3"/>
  <c r="O50" i="3"/>
  <c r="N31" i="3"/>
  <c r="N32" i="3"/>
  <c r="N33" i="3"/>
  <c r="N34" i="3"/>
  <c r="N35" i="3"/>
  <c r="N36" i="3"/>
  <c r="N37" i="3"/>
  <c r="N38" i="3"/>
  <c r="N39" i="3"/>
  <c r="N40" i="3"/>
  <c r="N41" i="3"/>
  <c r="N42" i="3"/>
  <c r="N43" i="3"/>
  <c r="N44" i="3"/>
  <c r="N45" i="3"/>
  <c r="N46" i="3"/>
  <c r="N47" i="3"/>
  <c r="N48" i="3"/>
  <c r="N49" i="3"/>
  <c r="N50" i="3"/>
  <c r="M31" i="3"/>
  <c r="M32" i="3"/>
  <c r="M33" i="3"/>
  <c r="M34" i="3"/>
  <c r="M35" i="3"/>
  <c r="M36" i="3"/>
  <c r="M37" i="3"/>
  <c r="M38" i="3"/>
  <c r="M39" i="3"/>
  <c r="M40" i="3"/>
  <c r="M41" i="3"/>
  <c r="M42" i="3"/>
  <c r="M43" i="3"/>
  <c r="M44" i="3"/>
  <c r="M45" i="3"/>
  <c r="M46" i="3"/>
  <c r="M47" i="3"/>
  <c r="M48" i="3"/>
  <c r="M49" i="3"/>
  <c r="M50" i="3"/>
  <c r="L31" i="3"/>
  <c r="L32" i="3"/>
  <c r="L33" i="3"/>
  <c r="L34" i="3"/>
  <c r="L35" i="3"/>
  <c r="L36" i="3"/>
  <c r="L37" i="3"/>
  <c r="L38" i="3"/>
  <c r="L39" i="3"/>
  <c r="L40" i="3"/>
  <c r="L41" i="3"/>
  <c r="L42" i="3"/>
  <c r="L43" i="3"/>
  <c r="L44" i="3"/>
  <c r="L45" i="3"/>
  <c r="L46" i="3"/>
  <c r="L47" i="3"/>
  <c r="L48" i="3"/>
  <c r="L49" i="3"/>
  <c r="L50" i="3"/>
  <c r="K31" i="3"/>
  <c r="K32" i="3"/>
  <c r="K33" i="3"/>
  <c r="K34" i="3"/>
  <c r="K35" i="3"/>
  <c r="K36" i="3"/>
  <c r="K37" i="3"/>
  <c r="K38" i="3"/>
  <c r="K39" i="3"/>
  <c r="K40" i="3"/>
  <c r="K41" i="3"/>
  <c r="K42" i="3"/>
  <c r="K43" i="3"/>
  <c r="K44" i="3"/>
  <c r="K45" i="3"/>
  <c r="K46" i="3"/>
  <c r="K47" i="3"/>
  <c r="K48" i="3"/>
  <c r="K49" i="3"/>
  <c r="K50" i="3"/>
  <c r="J31" i="3"/>
  <c r="J32" i="3"/>
  <c r="J33" i="3"/>
  <c r="J34" i="3"/>
  <c r="J35" i="3"/>
  <c r="J36" i="3"/>
  <c r="J37" i="3"/>
  <c r="J38" i="3"/>
  <c r="J39" i="3"/>
  <c r="J40" i="3"/>
  <c r="J41" i="3"/>
  <c r="J42" i="3"/>
  <c r="J43" i="3"/>
  <c r="J44" i="3"/>
  <c r="J45" i="3"/>
  <c r="J46" i="3"/>
  <c r="J47" i="3"/>
  <c r="J48" i="3"/>
  <c r="J49" i="3"/>
  <c r="J50" i="3"/>
  <c r="I31" i="3"/>
  <c r="I32" i="3"/>
  <c r="I33" i="3"/>
  <c r="I34" i="3"/>
  <c r="I35" i="3"/>
  <c r="I36" i="3"/>
  <c r="I37" i="3"/>
  <c r="I38" i="3"/>
  <c r="I39" i="3"/>
  <c r="I40" i="3"/>
  <c r="I41" i="3"/>
  <c r="I42" i="3"/>
  <c r="I43" i="3"/>
  <c r="I44" i="3"/>
  <c r="I45" i="3"/>
  <c r="I46" i="3"/>
  <c r="I47" i="3"/>
  <c r="I48" i="3"/>
  <c r="I49" i="3"/>
  <c r="I50" i="3"/>
</calcChain>
</file>

<file path=xl/sharedStrings.xml><?xml version="1.0" encoding="utf-8"?>
<sst xmlns="http://schemas.openxmlformats.org/spreadsheetml/2006/main" count="134" uniqueCount="75">
  <si>
    <t>ANNUALIZED STANDARD DEVIATION, AVERAGE RETURN AND CORRELATION COEFFICIENTS</t>
  </si>
  <si>
    <t>from http://finance.wharton.upenn.edu/~mrrobert/</t>
  </si>
  <si>
    <t>Standard</t>
  </si>
  <si>
    <t>Average</t>
  </si>
  <si>
    <t>Deviation</t>
  </si>
  <si>
    <t>Return</t>
  </si>
  <si>
    <t>US</t>
  </si>
  <si>
    <t>Part b</t>
  </si>
  <si>
    <t>Germany</t>
  </si>
  <si>
    <t>minimum std</t>
  </si>
  <si>
    <t>UK</t>
  </si>
  <si>
    <t>mean return</t>
  </si>
  <si>
    <t>Unrestricted weights</t>
  </si>
  <si>
    <t>Nonnegative weights</t>
  </si>
  <si>
    <t>Japan</t>
  </si>
  <si>
    <t>Australia</t>
  </si>
  <si>
    <t>Canada</t>
  </si>
  <si>
    <t>France</t>
  </si>
  <si>
    <t>Correlation Matrix</t>
  </si>
  <si>
    <t>COVARIANCE MATRIX</t>
  </si>
  <si>
    <t>WEIGHTED PORTFOLIO COVARIANCE MATRIX</t>
  </si>
  <si>
    <t>a) Minimum variance portfolio</t>
  </si>
  <si>
    <t>weights</t>
  </si>
  <si>
    <t>variance</t>
  </si>
  <si>
    <t>std</t>
  </si>
  <si>
    <t>Portfolio Variance</t>
  </si>
  <si>
    <t>expected return</t>
  </si>
  <si>
    <t>Portfolio std</t>
  </si>
  <si>
    <t>Portfolio expected return</t>
  </si>
  <si>
    <t>Year</t>
  </si>
  <si>
    <t>VGTSX</t>
  </si>
  <si>
    <t>VIPSX</t>
  </si>
  <si>
    <t>VWEHX</t>
  </si>
  <si>
    <t>Prices (first trading day of August)</t>
  </si>
  <si>
    <t>VTSMX</t>
  </si>
  <si>
    <t>Monthly Prices</t>
  </si>
  <si>
    <t>Returns</t>
  </si>
  <si>
    <t>Mean</t>
  </si>
  <si>
    <t>Covariance</t>
  </si>
  <si>
    <t>Min Var Portfolio</t>
  </si>
  <si>
    <t>total</t>
  </si>
  <si>
    <t>E[R]</t>
  </si>
  <si>
    <t>Var[R]</t>
  </si>
  <si>
    <t>stdev[R]</t>
  </si>
  <si>
    <t>Replication 1</t>
  </si>
  <si>
    <t>Replication 2</t>
  </si>
  <si>
    <t>Replication 3</t>
  </si>
  <si>
    <t>Replication 4</t>
  </si>
  <si>
    <t>Replication 5</t>
  </si>
  <si>
    <t>Replication 6</t>
  </si>
  <si>
    <t>Replication 7</t>
  </si>
  <si>
    <t>Replication 8</t>
  </si>
  <si>
    <t>Replication 9</t>
  </si>
  <si>
    <t>Replication 10</t>
  </si>
  <si>
    <t>Replication 11</t>
  </si>
  <si>
    <t>Replication 12</t>
  </si>
  <si>
    <t>Replication 13</t>
  </si>
  <si>
    <t>Replication 14</t>
  </si>
  <si>
    <t>Replication 15</t>
  </si>
  <si>
    <t>Replication 16</t>
  </si>
  <si>
    <t>Replication 17</t>
  </si>
  <si>
    <t>Replication 18</t>
  </si>
  <si>
    <t>Replication 19</t>
  </si>
  <si>
    <t>Replication 20</t>
  </si>
  <si>
    <t>Replication 21</t>
  </si>
  <si>
    <t>Replication 22</t>
  </si>
  <si>
    <t>Replication 23</t>
  </si>
  <si>
    <t>Replication 24</t>
  </si>
  <si>
    <t>Replication 25</t>
  </si>
  <si>
    <t>Replication 26</t>
  </si>
  <si>
    <t>Replication 27</t>
  </si>
  <si>
    <t>Replication 28</t>
  </si>
  <si>
    <t>Replication 29</t>
  </si>
  <si>
    <t>Replication 30</t>
  </si>
  <si>
    <t>Porfolio Value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</si>
</sst>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5" formatCode="0.0000"/>
    <numFmt numFmtId="181" formatCode="_(&quot;$&quot;* #,##0_);_(&quot;$&quot;* \(#,##0\);_(&quot;$&quot;* &quot;-&quot;??_);_(@_)"/>
  </numFmts>
  <fonts count="14" x14ac:knownFonts="1">
    <font>
      <sz val="11"/>
      <color indexed="8"/>
      <name val="Calibri"/>
      <family val="2"/>
    </font>
    <font>
      <sz val="11"/>
      <color indexed="8"/>
      <name val="Calibri"/>
      <family val="2"/>
    </font>
    <font>
      <sz val="10"/>
      <name val="Arial"/>
    </font>
    <font>
      <sz val="10"/>
      <name val="Verdana"/>
    </font>
    <font>
      <u/>
      <sz val="10"/>
      <color indexed="61"/>
      <name val="Arial"/>
    </font>
    <font>
      <u/>
      <sz val="10"/>
      <color indexed="61"/>
      <name val="Verdana"/>
    </font>
    <font>
      <u/>
      <sz val="10"/>
      <color indexed="12"/>
      <name val="Arial"/>
    </font>
    <font>
      <u/>
      <sz val="10"/>
      <color indexed="12"/>
      <name val="Verdana"/>
    </font>
    <font>
      <b/>
      <sz val="11"/>
      <color indexed="8"/>
      <name val="Calibri"/>
      <family val="2"/>
    </font>
    <font>
      <b/>
      <sz val="10"/>
      <name val="Arial"/>
    </font>
    <font>
      <b/>
      <i/>
      <sz val="10"/>
      <name val="Arial"/>
    </font>
    <font>
      <sz val="8"/>
      <name val="Verdana"/>
    </font>
    <font>
      <sz val="10"/>
      <color indexed="8"/>
      <name val="Verdana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2" fillId="0" borderId="0"/>
    <xf numFmtId="9" fontId="1" fillId="0" borderId="0" applyFont="0" applyFill="0" applyBorder="0" applyAlignment="0" applyProtection="0"/>
  </cellStyleXfs>
  <cellXfs count="58">
    <xf numFmtId="0" fontId="0" fillId="0" borderId="0" xfId="0"/>
    <xf numFmtId="0" fontId="9" fillId="2" borderId="0" xfId="2" applyFont="1" applyFill="1"/>
    <xf numFmtId="0" fontId="2" fillId="2" borderId="0" xfId="2" applyFill="1"/>
    <xf numFmtId="0" fontId="10" fillId="2" borderId="0" xfId="2" applyFont="1" applyFill="1"/>
    <xf numFmtId="0" fontId="2" fillId="2" borderId="0" xfId="2" applyFont="1" applyFill="1"/>
    <xf numFmtId="0" fontId="9" fillId="2" borderId="1" xfId="2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/>
    </xf>
    <xf numFmtId="0" fontId="9" fillId="2" borderId="3" xfId="2" applyFont="1" applyFill="1" applyBorder="1" applyAlignment="1">
      <alignment horizontal="center"/>
    </xf>
    <xf numFmtId="0" fontId="9" fillId="2" borderId="4" xfId="2" applyFont="1" applyFill="1" applyBorder="1" applyAlignment="1">
      <alignment horizontal="center"/>
    </xf>
    <xf numFmtId="0" fontId="2" fillId="2" borderId="1" xfId="2" applyFont="1" applyFill="1" applyBorder="1"/>
    <xf numFmtId="2" fontId="2" fillId="2" borderId="1" xfId="2" applyNumberFormat="1" applyFill="1" applyBorder="1" applyAlignment="1">
      <alignment horizontal="center"/>
    </xf>
    <xf numFmtId="2" fontId="2" fillId="2" borderId="2" xfId="2" applyNumberFormat="1" applyFill="1" applyBorder="1" applyAlignment="1">
      <alignment horizontal="center"/>
    </xf>
    <xf numFmtId="0" fontId="2" fillId="2" borderId="5" xfId="2" applyFont="1" applyFill="1" applyBorder="1"/>
    <xf numFmtId="2" fontId="2" fillId="2" borderId="5" xfId="2" applyNumberFormat="1" applyFill="1" applyBorder="1" applyAlignment="1">
      <alignment horizontal="center"/>
    </xf>
    <xf numFmtId="2" fontId="2" fillId="2" borderId="6" xfId="2" applyNumberFormat="1" applyFill="1" applyBorder="1" applyAlignment="1">
      <alignment horizontal="center"/>
    </xf>
    <xf numFmtId="2" fontId="2" fillId="2" borderId="0" xfId="2" applyNumberFormat="1" applyFill="1"/>
    <xf numFmtId="0" fontId="2" fillId="2" borderId="3" xfId="2" applyFont="1" applyFill="1" applyBorder="1"/>
    <xf numFmtId="2" fontId="2" fillId="2" borderId="3" xfId="2" applyNumberFormat="1" applyFill="1" applyBorder="1" applyAlignment="1">
      <alignment horizontal="center"/>
    </xf>
    <xf numFmtId="2" fontId="2" fillId="2" borderId="4" xfId="2" applyNumberFormat="1" applyFill="1" applyBorder="1" applyAlignment="1">
      <alignment horizontal="center"/>
    </xf>
    <xf numFmtId="2" fontId="2" fillId="2" borderId="0" xfId="2" applyNumberFormat="1" applyFont="1" applyFill="1"/>
    <xf numFmtId="0" fontId="2" fillId="2" borderId="3" xfId="2" applyFont="1" applyFill="1" applyBorder="1" applyAlignment="1">
      <alignment horizontal="center"/>
    </xf>
    <xf numFmtId="0" fontId="2" fillId="2" borderId="7" xfId="2" applyFont="1" applyFill="1" applyBorder="1" applyAlignment="1">
      <alignment horizontal="center"/>
    </xf>
    <xf numFmtId="0" fontId="2" fillId="2" borderId="4" xfId="2" applyFont="1" applyFill="1" applyBorder="1" applyAlignment="1">
      <alignment horizontal="center"/>
    </xf>
    <xf numFmtId="0" fontId="2" fillId="2" borderId="8" xfId="2" applyFont="1" applyFill="1" applyBorder="1"/>
    <xf numFmtId="2" fontId="2" fillId="2" borderId="9" xfId="2" applyNumberFormat="1" applyFill="1" applyBorder="1" applyAlignment="1">
      <alignment horizontal="center"/>
    </xf>
    <xf numFmtId="0" fontId="2" fillId="2" borderId="10" xfId="2" applyFont="1" applyFill="1" applyBorder="1"/>
    <xf numFmtId="2" fontId="2" fillId="2" borderId="0" xfId="2" applyNumberFormat="1" applyFill="1" applyBorder="1" applyAlignment="1">
      <alignment horizontal="center"/>
    </xf>
    <xf numFmtId="0" fontId="2" fillId="2" borderId="11" xfId="2" applyFont="1" applyFill="1" applyBorder="1"/>
    <xf numFmtId="2" fontId="2" fillId="2" borderId="7" xfId="2" applyNumberFormat="1" applyFill="1" applyBorder="1" applyAlignment="1">
      <alignment horizontal="center"/>
    </xf>
    <xf numFmtId="0" fontId="2" fillId="2" borderId="9" xfId="2" applyFont="1" applyFill="1" applyBorder="1" applyAlignment="1">
      <alignment horizontal="center"/>
    </xf>
    <xf numFmtId="0" fontId="2" fillId="2" borderId="2" xfId="2" applyFont="1" applyFill="1" applyBorder="1" applyAlignment="1">
      <alignment horizontal="center"/>
    </xf>
    <xf numFmtId="0" fontId="2" fillId="2" borderId="3" xfId="2" applyFont="1" applyFill="1" applyBorder="1" applyAlignment="1">
      <alignment horizontal="right"/>
    </xf>
    <xf numFmtId="165" fontId="2" fillId="2" borderId="7" xfId="2" applyNumberFormat="1" applyFont="1" applyFill="1" applyBorder="1" applyAlignment="1">
      <alignment horizontal="center"/>
    </xf>
    <xf numFmtId="165" fontId="2" fillId="2" borderId="4" xfId="2" applyNumberFormat="1" applyFont="1" applyFill="1" applyBorder="1" applyAlignment="1">
      <alignment horizontal="center"/>
    </xf>
    <xf numFmtId="165" fontId="2" fillId="2" borderId="5" xfId="2" applyNumberFormat="1" applyFont="1" applyFill="1" applyBorder="1"/>
    <xf numFmtId="165" fontId="2" fillId="2" borderId="0" xfId="2" applyNumberFormat="1" applyFill="1"/>
    <xf numFmtId="165" fontId="2" fillId="2" borderId="0" xfId="2" applyNumberFormat="1" applyFont="1" applyFill="1"/>
    <xf numFmtId="165" fontId="9" fillId="2" borderId="12" xfId="2" applyNumberFormat="1" applyFont="1" applyFill="1" applyBorder="1"/>
    <xf numFmtId="2" fontId="2" fillId="2" borderId="12" xfId="2" applyNumberFormat="1" applyFill="1" applyBorder="1" applyAlignment="1">
      <alignment horizontal="center"/>
    </xf>
    <xf numFmtId="0" fontId="2" fillId="2" borderId="1" xfId="2" applyFill="1" applyBorder="1"/>
    <xf numFmtId="2" fontId="2" fillId="2" borderId="2" xfId="2" applyNumberFormat="1" applyFont="1" applyFill="1" applyBorder="1"/>
    <xf numFmtId="0" fontId="2" fillId="2" borderId="5" xfId="2" applyFill="1" applyBorder="1"/>
    <xf numFmtId="2" fontId="9" fillId="2" borderId="6" xfId="2" applyNumberFormat="1" applyFont="1" applyFill="1" applyBorder="1"/>
    <xf numFmtId="0" fontId="2" fillId="2" borderId="3" xfId="2" applyFill="1" applyBorder="1"/>
    <xf numFmtId="2" fontId="9" fillId="2" borderId="4" xfId="2" applyNumberFormat="1" applyFont="1" applyFill="1" applyBorder="1"/>
    <xf numFmtId="0" fontId="9" fillId="2" borderId="1" xfId="2" applyFont="1" applyFill="1" applyBorder="1" applyAlignment="1">
      <alignment horizontal="center"/>
    </xf>
    <xf numFmtId="0" fontId="2" fillId="2" borderId="9" xfId="2" applyFill="1" applyBorder="1" applyAlignment="1">
      <alignment horizontal="center"/>
    </xf>
    <xf numFmtId="0" fontId="2" fillId="2" borderId="2" xfId="2" applyFill="1" applyBorder="1" applyAlignment="1">
      <alignment horizontal="center"/>
    </xf>
    <xf numFmtId="0" fontId="9" fillId="2" borderId="13" xfId="2" applyFont="1" applyFill="1" applyBorder="1" applyAlignment="1">
      <alignment horizontal="center"/>
    </xf>
    <xf numFmtId="0" fontId="2" fillId="2" borderId="14" xfId="2" applyFill="1" applyBorder="1" applyAlignment="1">
      <alignment horizontal="center"/>
    </xf>
    <xf numFmtId="0" fontId="2" fillId="2" borderId="15" xfId="2" applyFill="1" applyBorder="1" applyAlignment="1">
      <alignment horizontal="center"/>
    </xf>
    <xf numFmtId="0" fontId="2" fillId="2" borderId="0" xfId="2" applyFill="1" applyAlignment="1">
      <alignment horizontal="center"/>
    </xf>
    <xf numFmtId="14" fontId="0" fillId="0" borderId="0" xfId="0" applyNumberFormat="1"/>
    <xf numFmtId="9" fontId="0" fillId="0" borderId="0" xfId="3" applyFont="1"/>
    <xf numFmtId="0" fontId="8" fillId="0" borderId="0" xfId="0" applyFont="1"/>
    <xf numFmtId="9" fontId="0" fillId="0" borderId="0" xfId="0" applyNumberFormat="1"/>
    <xf numFmtId="0" fontId="13" fillId="0" borderId="0" xfId="0" applyFont="1"/>
    <xf numFmtId="181" fontId="0" fillId="0" borderId="0" xfId="1" applyNumberFormat="1" applyFont="1"/>
  </cellXfs>
  <cellStyles count="4">
    <cellStyle name="Currency" xfId="1" builtinId="4"/>
    <cellStyle name="Normal" xfId="0" builtinId="0"/>
    <cellStyle name="Normal_hwk6_solutions.xls" xfId="2"/>
    <cellStyle name="Percent" xfId="3" builtinId="5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4" Type="http://schemas.openxmlformats.org/officeDocument/2006/relationships/externalLink" Target="externalLinks/externalLink1.xml"/><Relationship Id="rId5" Type="http://schemas.openxmlformats.org/officeDocument/2006/relationships/theme" Target="theme/theme1.xml"/><Relationship Id="rId6" Type="http://schemas.openxmlformats.org/officeDocument/2006/relationships/styles" Target="styles.xml"/><Relationship Id="rId7" Type="http://schemas.openxmlformats.org/officeDocument/2006/relationships/sharedStrings" Target="sharedStrings.xml"/><Relationship Id="rId8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chartsheet" Target="chart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n-US"/>
              <a:t>Portfolio Return</a:t>
            </a:r>
          </a:p>
        </c:rich>
      </c:tx>
      <c:layout>
        <c:manualLayout>
          <c:xMode val="edge"/>
          <c:yMode val="edge"/>
          <c:x val="0.414814814814815"/>
          <c:y val="0.0196078431372549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0725925925925926"/>
          <c:y val="0.122004357298475"/>
          <c:w val="0.89037037037037"/>
          <c:h val="0.734204793028322"/>
        </c:manualLayout>
      </c:layout>
      <c:scatterChart>
        <c:scatterStyle val="lineMarker"/>
        <c:varyColors val="0"/>
        <c:ser>
          <c:idx val="0"/>
          <c:order val="0"/>
          <c:tx>
            <c:strRef>
              <c:f>'1'!$K$7</c:f>
              <c:strCache>
                <c:ptCount val="1"/>
                <c:pt idx="0">
                  <c:v>Unrestricted weights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ysDash"/>
            </a:ln>
          </c:spPr>
          <c:marker>
            <c:symbol val="diamond"/>
            <c:size val="7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'1'!$K$8:$K$17</c:f>
              <c:numCache>
                <c:formatCode>0.00</c:formatCode>
                <c:ptCount val="10"/>
                <c:pt idx="0">
                  <c:v>20.29208688308323</c:v>
                </c:pt>
                <c:pt idx="1">
                  <c:v>19.25828674790167</c:v>
                </c:pt>
                <c:pt idx="2">
                  <c:v>18.40770823255793</c:v>
                </c:pt>
                <c:pt idx="3">
                  <c:v>17.76668575372374</c:v>
                </c:pt>
                <c:pt idx="4">
                  <c:v>17.35845060640262</c:v>
                </c:pt>
                <c:pt idx="5">
                  <c:v>17.19958658399169</c:v>
                </c:pt>
                <c:pt idx="6">
                  <c:v>17.29696607924552</c:v>
                </c:pt>
                <c:pt idx="7">
                  <c:v>17.64634743114266</c:v>
                </c:pt>
                <c:pt idx="8">
                  <c:v>18.23325002981992</c:v>
                </c:pt>
                <c:pt idx="9">
                  <c:v>19.03571754195714</c:v>
                </c:pt>
              </c:numCache>
            </c:numRef>
          </c:xVal>
          <c:yVal>
            <c:numRef>
              <c:f>'1'!$J$8:$J$17</c:f>
              <c:numCache>
                <c:formatCode>General</c:formatCode>
                <c:ptCount val="10"/>
                <c:pt idx="0">
                  <c:v>12.0</c:v>
                </c:pt>
                <c:pt idx="1">
                  <c:v>13.0</c:v>
                </c:pt>
                <c:pt idx="2">
                  <c:v>14.0</c:v>
                </c:pt>
                <c:pt idx="3">
                  <c:v>15.0</c:v>
                </c:pt>
                <c:pt idx="4">
                  <c:v>16.0</c:v>
                </c:pt>
                <c:pt idx="5">
                  <c:v>17.0</c:v>
                </c:pt>
                <c:pt idx="6">
                  <c:v>18.0</c:v>
                </c:pt>
                <c:pt idx="7">
                  <c:v>19.0</c:v>
                </c:pt>
                <c:pt idx="8">
                  <c:v>20.0</c:v>
                </c:pt>
                <c:pt idx="9">
                  <c:v>21.0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'1'!$L$7</c:f>
              <c:strCache>
                <c:ptCount val="1"/>
                <c:pt idx="0">
                  <c:v>Nonnegative weights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square"/>
            <c:size val="7"/>
            <c:spPr>
              <a:noFill/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'1'!$L$8:$L$17</c:f>
              <c:numCache>
                <c:formatCode>0.00</c:formatCode>
                <c:ptCount val="10"/>
                <c:pt idx="0">
                  <c:v>20.64102830565552</c:v>
                </c:pt>
                <c:pt idx="1">
                  <c:v>19.36128986532353</c:v>
                </c:pt>
                <c:pt idx="2">
                  <c:v>18.41554733807648</c:v>
                </c:pt>
                <c:pt idx="3">
                  <c:v>17.76668817447019</c:v>
                </c:pt>
                <c:pt idx="4">
                  <c:v>17.35845058609244</c:v>
                </c:pt>
                <c:pt idx="5">
                  <c:v>17.1995882970886</c:v>
                </c:pt>
                <c:pt idx="6">
                  <c:v>17.40500253002084</c:v>
                </c:pt>
                <c:pt idx="7">
                  <c:v>18.36199448276101</c:v>
                </c:pt>
                <c:pt idx="8">
                  <c:v>20.06655275069493</c:v>
                </c:pt>
                <c:pt idx="9">
                  <c:v>22.52278150756115</c:v>
                </c:pt>
              </c:numCache>
            </c:numRef>
          </c:xVal>
          <c:yVal>
            <c:numRef>
              <c:f>'1'!$J$8:$J$17</c:f>
              <c:numCache>
                <c:formatCode>General</c:formatCode>
                <c:ptCount val="10"/>
                <c:pt idx="0">
                  <c:v>12.0</c:v>
                </c:pt>
                <c:pt idx="1">
                  <c:v>13.0</c:v>
                </c:pt>
                <c:pt idx="2">
                  <c:v>14.0</c:v>
                </c:pt>
                <c:pt idx="3">
                  <c:v>15.0</c:v>
                </c:pt>
                <c:pt idx="4">
                  <c:v>16.0</c:v>
                </c:pt>
                <c:pt idx="5">
                  <c:v>17.0</c:v>
                </c:pt>
                <c:pt idx="6">
                  <c:v>18.0</c:v>
                </c:pt>
                <c:pt idx="7">
                  <c:v>19.0</c:v>
                </c:pt>
                <c:pt idx="8">
                  <c:v>20.0</c:v>
                </c:pt>
                <c:pt idx="9">
                  <c:v>21.0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3978360"/>
        <c:axId val="433987016"/>
      </c:scatterChart>
      <c:valAx>
        <c:axId val="433978360"/>
        <c:scaling>
          <c:orientation val="minMax"/>
          <c:min val="16.0"/>
        </c:scaling>
        <c:delete val="0"/>
        <c:axPos val="b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Verdana"/>
                    <a:ea typeface="Verdana"/>
                    <a:cs typeface="Verdana"/>
                  </a:defRPr>
                </a:pPr>
                <a:r>
                  <a:rPr lang="en-US"/>
                  <a:t>standard deviation (%)</a:t>
                </a:r>
              </a:p>
            </c:rich>
          </c:tx>
          <c:layout>
            <c:manualLayout>
              <c:xMode val="edge"/>
              <c:yMode val="edge"/>
              <c:x val="0.414814814814815"/>
              <c:y val="0.906318082788671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endParaRPr lang="en-US"/>
          </a:p>
        </c:txPr>
        <c:crossAx val="433987016"/>
        <c:crosses val="autoZero"/>
        <c:crossBetween val="midCat"/>
      </c:valAx>
      <c:valAx>
        <c:axId val="433987016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Verdana"/>
                    <a:ea typeface="Verdana"/>
                    <a:cs typeface="Verdana"/>
                  </a:defRPr>
                </a:pPr>
                <a:r>
                  <a:rPr lang="en-US"/>
                  <a:t>mean (%)</a:t>
                </a:r>
              </a:p>
            </c:rich>
          </c:tx>
          <c:layout>
            <c:manualLayout>
              <c:xMode val="edge"/>
              <c:yMode val="edge"/>
              <c:x val="0.0133333333333333"/>
              <c:y val="0.42047930283224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endParaRPr lang="en-US"/>
          </a:p>
        </c:txPr>
        <c:crossAx val="433978360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94814814814815"/>
          <c:y val="0.962962962962963"/>
          <c:w val="0.445925925925926"/>
          <c:h val="0.0326797385620915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Verdana"/>
              <a:ea typeface="Verdana"/>
              <a:cs typeface="Verdana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Verdana"/>
          <a:ea typeface="Verdana"/>
          <a:cs typeface="Verdana"/>
        </a:defRPr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9919072615923"/>
          <c:y val="0.0277777777777778"/>
          <c:w val="0.574386701662292"/>
          <c:h val="0.822469378827647"/>
        </c:manualLayout>
      </c:layout>
      <c:scatterChart>
        <c:scatterStyle val="lineMarker"/>
        <c:varyColors val="0"/>
        <c:ser>
          <c:idx val="0"/>
          <c:order val="0"/>
          <c:marker>
            <c:symbol val="none"/>
          </c:marker>
          <c:xVal>
            <c:numRef>
              <c:f>'2'!$G$30:$G$50</c:f>
              <c:numCache>
                <c:formatCode>General</c:formatCode>
                <c:ptCount val="21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</c:numCache>
            </c:numRef>
          </c:xVal>
          <c:yVal>
            <c:numRef>
              <c:f>'2'!$H$30:$H$50</c:f>
              <c:numCache>
                <c:formatCode>_("$"* #,##0_);_("$"* \(#,##0\);_("$"* "-"??_);_(@_)</c:formatCode>
                <c:ptCount val="21"/>
                <c:pt idx="0">
                  <c:v>10000.0</c:v>
                </c:pt>
                <c:pt idx="1">
                  <c:v>10747.16305815293</c:v>
                </c:pt>
                <c:pt idx="2">
                  <c:v>22808.13720562096</c:v>
                </c:pt>
                <c:pt idx="3">
                  <c:v>35025.0186060687</c:v>
                </c:pt>
                <c:pt idx="4">
                  <c:v>49013.08680576454</c:v>
                </c:pt>
                <c:pt idx="5">
                  <c:v>63093.64128270296</c:v>
                </c:pt>
                <c:pt idx="6">
                  <c:v>76638.07817410326</c:v>
                </c:pt>
                <c:pt idx="7">
                  <c:v>93514.32177509182</c:v>
                </c:pt>
                <c:pt idx="8">
                  <c:v>109557.8248907466</c:v>
                </c:pt>
                <c:pt idx="9">
                  <c:v>130922.2841373126</c:v>
                </c:pt>
                <c:pt idx="10">
                  <c:v>151451.0242560441</c:v>
                </c:pt>
                <c:pt idx="11">
                  <c:v>177036.5707965659</c:v>
                </c:pt>
                <c:pt idx="12">
                  <c:v>205750.9991518976</c:v>
                </c:pt>
                <c:pt idx="13">
                  <c:v>223532.7077113041</c:v>
                </c:pt>
                <c:pt idx="14">
                  <c:v>245533.7608399117</c:v>
                </c:pt>
                <c:pt idx="15">
                  <c:v>276887.360588744</c:v>
                </c:pt>
                <c:pt idx="16">
                  <c:v>302505.3337393151</c:v>
                </c:pt>
                <c:pt idx="17">
                  <c:v>333116.9953734574</c:v>
                </c:pt>
                <c:pt idx="18">
                  <c:v>353615.9474700777</c:v>
                </c:pt>
                <c:pt idx="19">
                  <c:v>392856.3682565712</c:v>
                </c:pt>
                <c:pt idx="20">
                  <c:v>470029.1380369121</c:v>
                </c:pt>
              </c:numCache>
            </c:numRef>
          </c:yVal>
          <c:smooth val="0"/>
        </c:ser>
        <c:ser>
          <c:idx val="1"/>
          <c:order val="1"/>
          <c:marker>
            <c:symbol val="none"/>
          </c:marker>
          <c:xVal>
            <c:numRef>
              <c:f>'2'!$G$30:$G$50</c:f>
              <c:numCache>
                <c:formatCode>General</c:formatCode>
                <c:ptCount val="21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</c:numCache>
            </c:numRef>
          </c:xVal>
          <c:yVal>
            <c:numRef>
              <c:f>'2'!$I$30:$I$50</c:f>
              <c:numCache>
                <c:formatCode>_("$"* #,##0_);_("$"* \(#,##0\);_("$"* "-"??_);_(@_)</c:formatCode>
                <c:ptCount val="21"/>
                <c:pt idx="0">
                  <c:v>10001.0</c:v>
                </c:pt>
                <c:pt idx="1">
                  <c:v>10742.18169781382</c:v>
                </c:pt>
                <c:pt idx="2">
                  <c:v>21192.52350503024</c:v>
                </c:pt>
                <c:pt idx="3">
                  <c:v>34867.267237003</c:v>
                </c:pt>
                <c:pt idx="4">
                  <c:v>50394.28150734129</c:v>
                </c:pt>
                <c:pt idx="5">
                  <c:v>64327.52748091782</c:v>
                </c:pt>
                <c:pt idx="6">
                  <c:v>75829.20360899063</c:v>
                </c:pt>
                <c:pt idx="7">
                  <c:v>95139.70065049301</c:v>
                </c:pt>
                <c:pt idx="8">
                  <c:v>105971.2893767359</c:v>
                </c:pt>
                <c:pt idx="9">
                  <c:v>121173.9291281468</c:v>
                </c:pt>
                <c:pt idx="10">
                  <c:v>137850.870122832</c:v>
                </c:pt>
                <c:pt idx="11">
                  <c:v>159421.7966815983</c:v>
                </c:pt>
                <c:pt idx="12">
                  <c:v>179945.8848316398</c:v>
                </c:pt>
                <c:pt idx="13">
                  <c:v>191127.4287338901</c:v>
                </c:pt>
                <c:pt idx="14">
                  <c:v>218858.8561668415</c:v>
                </c:pt>
                <c:pt idx="15">
                  <c:v>245870.0542871904</c:v>
                </c:pt>
                <c:pt idx="16">
                  <c:v>274947.7021793066</c:v>
                </c:pt>
                <c:pt idx="17">
                  <c:v>292717.407138817</c:v>
                </c:pt>
                <c:pt idx="18">
                  <c:v>311556.9038243572</c:v>
                </c:pt>
                <c:pt idx="19">
                  <c:v>336960.5436030337</c:v>
                </c:pt>
                <c:pt idx="20">
                  <c:v>369669.8762351433</c:v>
                </c:pt>
              </c:numCache>
            </c:numRef>
          </c:yVal>
          <c:smooth val="0"/>
        </c:ser>
        <c:ser>
          <c:idx val="2"/>
          <c:order val="2"/>
          <c:marker>
            <c:symbol val="none"/>
          </c:marker>
          <c:xVal>
            <c:numRef>
              <c:f>'2'!$G$30:$G$50</c:f>
              <c:numCache>
                <c:formatCode>General</c:formatCode>
                <c:ptCount val="21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</c:numCache>
            </c:numRef>
          </c:xVal>
          <c:yVal>
            <c:numRef>
              <c:f>'2'!$J$30:$J$50</c:f>
              <c:numCache>
                <c:formatCode>_("$"* #,##0_);_("$"* \(#,##0\);_("$"* "-"??_);_(@_)</c:formatCode>
                <c:ptCount val="21"/>
                <c:pt idx="0">
                  <c:v>10002.0</c:v>
                </c:pt>
                <c:pt idx="1">
                  <c:v>10929.81323178279</c:v>
                </c:pt>
                <c:pt idx="2">
                  <c:v>21229.71784804308</c:v>
                </c:pt>
                <c:pt idx="3">
                  <c:v>33478.25480767129</c:v>
                </c:pt>
                <c:pt idx="4">
                  <c:v>45551.36023198265</c:v>
                </c:pt>
                <c:pt idx="5">
                  <c:v>59879.32424655739</c:v>
                </c:pt>
                <c:pt idx="6">
                  <c:v>76410.92758571837</c:v>
                </c:pt>
                <c:pt idx="7">
                  <c:v>90408.98837054179</c:v>
                </c:pt>
                <c:pt idx="8">
                  <c:v>110907.1217127851</c:v>
                </c:pt>
                <c:pt idx="9">
                  <c:v>129213.4873062699</c:v>
                </c:pt>
                <c:pt idx="10">
                  <c:v>145394.256551942</c:v>
                </c:pt>
                <c:pt idx="11">
                  <c:v>156633.6034128563</c:v>
                </c:pt>
                <c:pt idx="12">
                  <c:v>179402.4027195075</c:v>
                </c:pt>
                <c:pt idx="13">
                  <c:v>208218.299801165</c:v>
                </c:pt>
                <c:pt idx="14">
                  <c:v>225081.8789506296</c:v>
                </c:pt>
                <c:pt idx="15">
                  <c:v>247013.0834835793</c:v>
                </c:pt>
                <c:pt idx="16">
                  <c:v>282033.5567678529</c:v>
                </c:pt>
                <c:pt idx="17">
                  <c:v>304765.5324012632</c:v>
                </c:pt>
                <c:pt idx="18">
                  <c:v>335695.9660487967</c:v>
                </c:pt>
                <c:pt idx="19">
                  <c:v>362040.888600009</c:v>
                </c:pt>
                <c:pt idx="20">
                  <c:v>394953.0826242535</c:v>
                </c:pt>
              </c:numCache>
            </c:numRef>
          </c:yVal>
          <c:smooth val="0"/>
        </c:ser>
        <c:ser>
          <c:idx val="3"/>
          <c:order val="3"/>
          <c:marker>
            <c:symbol val="none"/>
          </c:marker>
          <c:xVal>
            <c:numRef>
              <c:f>'2'!$G$30:$G$50</c:f>
              <c:numCache>
                <c:formatCode>General</c:formatCode>
                <c:ptCount val="21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</c:numCache>
            </c:numRef>
          </c:xVal>
          <c:yVal>
            <c:numRef>
              <c:f>'2'!$K$30:$K$50</c:f>
              <c:numCache>
                <c:formatCode>_("$"* #,##0_);_("$"* \(#,##0\);_("$"* "-"??_);_(@_)</c:formatCode>
                <c:ptCount val="21"/>
                <c:pt idx="0">
                  <c:v>10003.0</c:v>
                </c:pt>
                <c:pt idx="1">
                  <c:v>10207.05628952218</c:v>
                </c:pt>
                <c:pt idx="2">
                  <c:v>22114.83470850313</c:v>
                </c:pt>
                <c:pt idx="3">
                  <c:v>36960.52183551678</c:v>
                </c:pt>
                <c:pt idx="4">
                  <c:v>50168.04206365012</c:v>
                </c:pt>
                <c:pt idx="5">
                  <c:v>62101.72957437263</c:v>
                </c:pt>
                <c:pt idx="6">
                  <c:v>73913.27739511967</c:v>
                </c:pt>
                <c:pt idx="7">
                  <c:v>92163.1401671348</c:v>
                </c:pt>
                <c:pt idx="8">
                  <c:v>111097.5026644424</c:v>
                </c:pt>
                <c:pt idx="9">
                  <c:v>132955.4834587436</c:v>
                </c:pt>
                <c:pt idx="10">
                  <c:v>153347.371893049</c:v>
                </c:pt>
                <c:pt idx="11">
                  <c:v>171609.5188448468</c:v>
                </c:pt>
                <c:pt idx="12">
                  <c:v>193286.630094503</c:v>
                </c:pt>
                <c:pt idx="13">
                  <c:v>222510.0410846942</c:v>
                </c:pt>
                <c:pt idx="14">
                  <c:v>232334.5005174601</c:v>
                </c:pt>
                <c:pt idx="15">
                  <c:v>269102.5258660727</c:v>
                </c:pt>
                <c:pt idx="16">
                  <c:v>288608.2605187707</c:v>
                </c:pt>
                <c:pt idx="17">
                  <c:v>330968.7461264071</c:v>
                </c:pt>
                <c:pt idx="18">
                  <c:v>359452.4542504346</c:v>
                </c:pt>
                <c:pt idx="19">
                  <c:v>401415.7132374008</c:v>
                </c:pt>
                <c:pt idx="20">
                  <c:v>436355.6970857039</c:v>
                </c:pt>
              </c:numCache>
            </c:numRef>
          </c:yVal>
          <c:smooth val="0"/>
        </c:ser>
        <c:ser>
          <c:idx val="4"/>
          <c:order val="4"/>
          <c:marker>
            <c:symbol val="none"/>
          </c:marker>
          <c:xVal>
            <c:numRef>
              <c:f>'2'!$G$30:$G$50</c:f>
              <c:numCache>
                <c:formatCode>General</c:formatCode>
                <c:ptCount val="21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</c:numCache>
            </c:numRef>
          </c:xVal>
          <c:yVal>
            <c:numRef>
              <c:f>'2'!$L$30:$L$50</c:f>
              <c:numCache>
                <c:formatCode>_("$"* #,##0_);_("$"* \(#,##0\);_("$"* "-"??_);_(@_)</c:formatCode>
                <c:ptCount val="21"/>
                <c:pt idx="0">
                  <c:v>10004.0</c:v>
                </c:pt>
                <c:pt idx="1">
                  <c:v>10719.63479531023</c:v>
                </c:pt>
                <c:pt idx="2">
                  <c:v>21533.55768005316</c:v>
                </c:pt>
                <c:pt idx="3">
                  <c:v>32777.38345895574</c:v>
                </c:pt>
                <c:pt idx="4">
                  <c:v>48043.43825817795</c:v>
                </c:pt>
                <c:pt idx="5">
                  <c:v>64469.04185009998</c:v>
                </c:pt>
                <c:pt idx="6">
                  <c:v>76717.18060641973</c:v>
                </c:pt>
                <c:pt idx="7">
                  <c:v>90506.00029839096</c:v>
                </c:pt>
                <c:pt idx="8">
                  <c:v>107029.0609639916</c:v>
                </c:pt>
                <c:pt idx="9">
                  <c:v>128034.4356999534</c:v>
                </c:pt>
                <c:pt idx="10">
                  <c:v>145674.4201257183</c:v>
                </c:pt>
                <c:pt idx="11">
                  <c:v>162265.6813284733</c:v>
                </c:pt>
                <c:pt idx="12">
                  <c:v>180689.9275493432</c:v>
                </c:pt>
                <c:pt idx="13">
                  <c:v>206877.0621274132</c:v>
                </c:pt>
                <c:pt idx="14">
                  <c:v>242881.8444413974</c:v>
                </c:pt>
                <c:pt idx="15">
                  <c:v>269075.546459159</c:v>
                </c:pt>
                <c:pt idx="16">
                  <c:v>276963.204520837</c:v>
                </c:pt>
                <c:pt idx="17">
                  <c:v>310762.8539254314</c:v>
                </c:pt>
                <c:pt idx="18">
                  <c:v>362217.1888148203</c:v>
                </c:pt>
                <c:pt idx="19">
                  <c:v>382072.685643308</c:v>
                </c:pt>
                <c:pt idx="20">
                  <c:v>421539.8804697485</c:v>
                </c:pt>
              </c:numCache>
            </c:numRef>
          </c:yVal>
          <c:smooth val="0"/>
        </c:ser>
        <c:ser>
          <c:idx val="5"/>
          <c:order val="5"/>
          <c:marker>
            <c:symbol val="none"/>
          </c:marker>
          <c:xVal>
            <c:numRef>
              <c:f>'2'!$G$30:$G$50</c:f>
              <c:numCache>
                <c:formatCode>General</c:formatCode>
                <c:ptCount val="21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</c:numCache>
            </c:numRef>
          </c:xVal>
          <c:yVal>
            <c:numRef>
              <c:f>'2'!$M$30:$M$50</c:f>
              <c:numCache>
                <c:formatCode>_("$"* #,##0_);_("$"* \(#,##0\);_("$"* "-"??_);_(@_)</c:formatCode>
                <c:ptCount val="21"/>
                <c:pt idx="0">
                  <c:v>10005.0</c:v>
                </c:pt>
                <c:pt idx="1">
                  <c:v>10786.16717299118</c:v>
                </c:pt>
                <c:pt idx="2">
                  <c:v>23114.39592605113</c:v>
                </c:pt>
                <c:pt idx="3">
                  <c:v>35067.73836050517</c:v>
                </c:pt>
                <c:pt idx="4">
                  <c:v>46625.948024729</c:v>
                </c:pt>
                <c:pt idx="5">
                  <c:v>60556.26260843816</c:v>
                </c:pt>
                <c:pt idx="6">
                  <c:v>77125.19110611996</c:v>
                </c:pt>
                <c:pt idx="7">
                  <c:v>88564.09060111982</c:v>
                </c:pt>
                <c:pt idx="8">
                  <c:v>102678.8481506119</c:v>
                </c:pt>
                <c:pt idx="9">
                  <c:v>121451.4785751294</c:v>
                </c:pt>
                <c:pt idx="10">
                  <c:v>148409.1598795779</c:v>
                </c:pt>
                <c:pt idx="11">
                  <c:v>164101.5071277615</c:v>
                </c:pt>
                <c:pt idx="12">
                  <c:v>194284.4780500017</c:v>
                </c:pt>
                <c:pt idx="13">
                  <c:v>217260.7763159513</c:v>
                </c:pt>
                <c:pt idx="14">
                  <c:v>241535.0649877851</c:v>
                </c:pt>
                <c:pt idx="15">
                  <c:v>278988.5198121301</c:v>
                </c:pt>
                <c:pt idx="16">
                  <c:v>314911.3643388557</c:v>
                </c:pt>
                <c:pt idx="17">
                  <c:v>352887.6129185433</c:v>
                </c:pt>
                <c:pt idx="18">
                  <c:v>378595.8652109953</c:v>
                </c:pt>
                <c:pt idx="19">
                  <c:v>412030.1231368638</c:v>
                </c:pt>
                <c:pt idx="20">
                  <c:v>407600.282019362</c:v>
                </c:pt>
              </c:numCache>
            </c:numRef>
          </c:yVal>
          <c:smooth val="0"/>
        </c:ser>
        <c:ser>
          <c:idx val="6"/>
          <c:order val="6"/>
          <c:marker>
            <c:symbol val="none"/>
          </c:marker>
          <c:xVal>
            <c:numRef>
              <c:f>'2'!$G$30:$G$50</c:f>
              <c:numCache>
                <c:formatCode>General</c:formatCode>
                <c:ptCount val="21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</c:numCache>
            </c:numRef>
          </c:xVal>
          <c:yVal>
            <c:numRef>
              <c:f>'2'!$N$30:$N$50</c:f>
              <c:numCache>
                <c:formatCode>_("$"* #,##0_);_("$"* \(#,##0\);_("$"* "-"??_);_(@_)</c:formatCode>
                <c:ptCount val="21"/>
                <c:pt idx="0">
                  <c:v>10006.0</c:v>
                </c:pt>
                <c:pt idx="1">
                  <c:v>11171.589809968</c:v>
                </c:pt>
                <c:pt idx="2">
                  <c:v>22692.83566033284</c:v>
                </c:pt>
                <c:pt idx="3">
                  <c:v>34272.13957680829</c:v>
                </c:pt>
                <c:pt idx="4">
                  <c:v>49344.22755786892</c:v>
                </c:pt>
                <c:pt idx="5">
                  <c:v>64910.70418026083</c:v>
                </c:pt>
                <c:pt idx="6">
                  <c:v>75893.4983931529</c:v>
                </c:pt>
                <c:pt idx="7">
                  <c:v>87482.93826812519</c:v>
                </c:pt>
                <c:pt idx="8">
                  <c:v>102101.8358785553</c:v>
                </c:pt>
                <c:pt idx="9">
                  <c:v>116445.8537437557</c:v>
                </c:pt>
                <c:pt idx="10">
                  <c:v>131297.2367387893</c:v>
                </c:pt>
                <c:pt idx="11">
                  <c:v>150839.7429199005</c:v>
                </c:pt>
                <c:pt idx="12">
                  <c:v>164948.1362331175</c:v>
                </c:pt>
                <c:pt idx="13">
                  <c:v>180796.6863831187</c:v>
                </c:pt>
                <c:pt idx="14">
                  <c:v>200652.0106488315</c:v>
                </c:pt>
                <c:pt idx="15">
                  <c:v>217481.8909159274</c:v>
                </c:pt>
                <c:pt idx="16">
                  <c:v>240957.6993241163</c:v>
                </c:pt>
                <c:pt idx="17">
                  <c:v>277994.3136678</c:v>
                </c:pt>
                <c:pt idx="18">
                  <c:v>303090.434417144</c:v>
                </c:pt>
                <c:pt idx="19">
                  <c:v>325579.052381185</c:v>
                </c:pt>
                <c:pt idx="20">
                  <c:v>368931.3685239217</c:v>
                </c:pt>
              </c:numCache>
            </c:numRef>
          </c:yVal>
          <c:smooth val="0"/>
        </c:ser>
        <c:ser>
          <c:idx val="7"/>
          <c:order val="7"/>
          <c:marker>
            <c:symbol val="none"/>
          </c:marker>
          <c:xVal>
            <c:numRef>
              <c:f>'2'!$G$30:$G$50</c:f>
              <c:numCache>
                <c:formatCode>General</c:formatCode>
                <c:ptCount val="21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</c:numCache>
            </c:numRef>
          </c:xVal>
          <c:yVal>
            <c:numRef>
              <c:f>'2'!$O$30:$O$50</c:f>
              <c:numCache>
                <c:formatCode>_("$"* #,##0_);_("$"* \(#,##0\);_("$"* "-"??_);_(@_)</c:formatCode>
                <c:ptCount val="21"/>
                <c:pt idx="0">
                  <c:v>10007.0</c:v>
                </c:pt>
                <c:pt idx="1">
                  <c:v>10598.39382368976</c:v>
                </c:pt>
                <c:pt idx="2">
                  <c:v>22111.68007598793</c:v>
                </c:pt>
                <c:pt idx="3">
                  <c:v>34702.87896795715</c:v>
                </c:pt>
                <c:pt idx="4">
                  <c:v>44033.25867963929</c:v>
                </c:pt>
                <c:pt idx="5">
                  <c:v>58286.67454715255</c:v>
                </c:pt>
                <c:pt idx="6">
                  <c:v>70883.19256646762</c:v>
                </c:pt>
                <c:pt idx="7">
                  <c:v>80875.1213909751</c:v>
                </c:pt>
                <c:pt idx="8">
                  <c:v>98598.90895955784</c:v>
                </c:pt>
                <c:pt idx="9">
                  <c:v>110985.322744849</c:v>
                </c:pt>
                <c:pt idx="10">
                  <c:v>123960.1733975456</c:v>
                </c:pt>
                <c:pt idx="11">
                  <c:v>138447.6213524467</c:v>
                </c:pt>
                <c:pt idx="12">
                  <c:v>152137.9167676477</c:v>
                </c:pt>
                <c:pt idx="13">
                  <c:v>178821.752887633</c:v>
                </c:pt>
                <c:pt idx="14">
                  <c:v>195739.1362945767</c:v>
                </c:pt>
                <c:pt idx="15">
                  <c:v>221772.229863337</c:v>
                </c:pt>
                <c:pt idx="16">
                  <c:v>233678.2057714772</c:v>
                </c:pt>
                <c:pt idx="17">
                  <c:v>260984.0309940635</c:v>
                </c:pt>
                <c:pt idx="18">
                  <c:v>274806.744026373</c:v>
                </c:pt>
                <c:pt idx="19">
                  <c:v>312161.8696256992</c:v>
                </c:pt>
                <c:pt idx="20">
                  <c:v>358265.763366821</c:v>
                </c:pt>
              </c:numCache>
            </c:numRef>
          </c:yVal>
          <c:smooth val="0"/>
        </c:ser>
        <c:ser>
          <c:idx val="8"/>
          <c:order val="8"/>
          <c:marker>
            <c:symbol val="none"/>
          </c:marker>
          <c:xVal>
            <c:numRef>
              <c:f>'2'!$G$30:$G$50</c:f>
              <c:numCache>
                <c:formatCode>General</c:formatCode>
                <c:ptCount val="21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</c:numCache>
            </c:numRef>
          </c:xVal>
          <c:yVal>
            <c:numRef>
              <c:f>'2'!$P$30:$P$50</c:f>
              <c:numCache>
                <c:formatCode>_("$"* #,##0_);_("$"* \(#,##0\);_("$"* "-"??_);_(@_)</c:formatCode>
                <c:ptCount val="21"/>
                <c:pt idx="0">
                  <c:v>10008.0</c:v>
                </c:pt>
                <c:pt idx="1">
                  <c:v>10515.28835353752</c:v>
                </c:pt>
                <c:pt idx="2">
                  <c:v>21146.55514029518</c:v>
                </c:pt>
                <c:pt idx="3">
                  <c:v>35073.40037410095</c:v>
                </c:pt>
                <c:pt idx="4">
                  <c:v>48438.61962086546</c:v>
                </c:pt>
                <c:pt idx="5">
                  <c:v>63224.94356363491</c:v>
                </c:pt>
                <c:pt idx="6">
                  <c:v>76841.53695096806</c:v>
                </c:pt>
                <c:pt idx="7">
                  <c:v>90051.3248239378</c:v>
                </c:pt>
                <c:pt idx="8">
                  <c:v>119670.4134780692</c:v>
                </c:pt>
                <c:pt idx="9">
                  <c:v>138093.7067444578</c:v>
                </c:pt>
                <c:pt idx="10">
                  <c:v>165972.6077254004</c:v>
                </c:pt>
                <c:pt idx="11">
                  <c:v>190971.7982953309</c:v>
                </c:pt>
                <c:pt idx="12">
                  <c:v>204498.7459681201</c:v>
                </c:pt>
                <c:pt idx="13">
                  <c:v>218066.5470538297</c:v>
                </c:pt>
                <c:pt idx="14">
                  <c:v>251363.9456321978</c:v>
                </c:pt>
                <c:pt idx="15">
                  <c:v>265355.7091378527</c:v>
                </c:pt>
                <c:pt idx="16">
                  <c:v>284888.5406023862</c:v>
                </c:pt>
                <c:pt idx="17">
                  <c:v>312249.9185237112</c:v>
                </c:pt>
                <c:pt idx="18">
                  <c:v>345598.2381805034</c:v>
                </c:pt>
                <c:pt idx="19">
                  <c:v>367599.86110093</c:v>
                </c:pt>
                <c:pt idx="20">
                  <c:v>410324.7341593635</c:v>
                </c:pt>
              </c:numCache>
            </c:numRef>
          </c:yVal>
          <c:smooth val="0"/>
        </c:ser>
        <c:ser>
          <c:idx val="9"/>
          <c:order val="9"/>
          <c:marker>
            <c:symbol val="none"/>
          </c:marker>
          <c:xVal>
            <c:numRef>
              <c:f>'2'!$G$30:$G$50</c:f>
              <c:numCache>
                <c:formatCode>General</c:formatCode>
                <c:ptCount val="21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</c:numCache>
            </c:numRef>
          </c:xVal>
          <c:yVal>
            <c:numRef>
              <c:f>'2'!$Q$30:$Q$50</c:f>
              <c:numCache>
                <c:formatCode>_("$"* #,##0_);_("$"* \(#,##0\);_("$"* "-"??_);_(@_)</c:formatCode>
                <c:ptCount val="21"/>
                <c:pt idx="0">
                  <c:v>10009.0</c:v>
                </c:pt>
                <c:pt idx="1">
                  <c:v>10604.93717632146</c:v>
                </c:pt>
                <c:pt idx="2">
                  <c:v>20557.63556838167</c:v>
                </c:pt>
                <c:pt idx="3">
                  <c:v>33268.34404090326</c:v>
                </c:pt>
                <c:pt idx="4">
                  <c:v>46136.23470723478</c:v>
                </c:pt>
                <c:pt idx="5">
                  <c:v>55619.22697290134</c:v>
                </c:pt>
                <c:pt idx="6">
                  <c:v>69319.58184528057</c:v>
                </c:pt>
                <c:pt idx="7">
                  <c:v>79955.3378700873</c:v>
                </c:pt>
                <c:pt idx="8">
                  <c:v>99385.094996092</c:v>
                </c:pt>
                <c:pt idx="9">
                  <c:v>116388.3354742037</c:v>
                </c:pt>
                <c:pt idx="10">
                  <c:v>124272.2245416495</c:v>
                </c:pt>
                <c:pt idx="11">
                  <c:v>147063.2580741056</c:v>
                </c:pt>
                <c:pt idx="12">
                  <c:v>164250.3052572111</c:v>
                </c:pt>
                <c:pt idx="13">
                  <c:v>197722.0212014484</c:v>
                </c:pt>
                <c:pt idx="14">
                  <c:v>223566.9706001493</c:v>
                </c:pt>
                <c:pt idx="15">
                  <c:v>238041.859580371</c:v>
                </c:pt>
                <c:pt idx="16">
                  <c:v>262664.2200255602</c:v>
                </c:pt>
                <c:pt idx="17">
                  <c:v>294493.3365874323</c:v>
                </c:pt>
                <c:pt idx="18">
                  <c:v>313128.5216466577</c:v>
                </c:pt>
                <c:pt idx="19">
                  <c:v>339811.334754038</c:v>
                </c:pt>
                <c:pt idx="20">
                  <c:v>363912.4663856919</c:v>
                </c:pt>
              </c:numCache>
            </c:numRef>
          </c:yVal>
          <c:smooth val="0"/>
        </c:ser>
        <c:ser>
          <c:idx val="10"/>
          <c:order val="10"/>
          <c:marker>
            <c:symbol val="none"/>
          </c:marker>
          <c:xVal>
            <c:numRef>
              <c:f>'2'!$G$30:$G$50</c:f>
              <c:numCache>
                <c:formatCode>General</c:formatCode>
                <c:ptCount val="21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</c:numCache>
            </c:numRef>
          </c:xVal>
          <c:yVal>
            <c:numRef>
              <c:f>'2'!$R$30:$R$50</c:f>
              <c:numCache>
                <c:formatCode>_("$"* #,##0_);_("$"* \(#,##0\);_("$"* "-"??_);_(@_)</c:formatCode>
                <c:ptCount val="21"/>
                <c:pt idx="0">
                  <c:v>10010.0</c:v>
                </c:pt>
                <c:pt idx="1">
                  <c:v>10074.34519784257</c:v>
                </c:pt>
                <c:pt idx="2">
                  <c:v>20649.72650704625</c:v>
                </c:pt>
                <c:pt idx="3">
                  <c:v>31826.01371795619</c:v>
                </c:pt>
                <c:pt idx="4">
                  <c:v>44801.56096982615</c:v>
                </c:pt>
                <c:pt idx="5">
                  <c:v>57981.31078415381</c:v>
                </c:pt>
                <c:pt idx="6">
                  <c:v>71066.70077912304</c:v>
                </c:pt>
                <c:pt idx="7">
                  <c:v>87549.0276441387</c:v>
                </c:pt>
                <c:pt idx="8">
                  <c:v>100257.2645852095</c:v>
                </c:pt>
                <c:pt idx="9">
                  <c:v>116472.6748467982</c:v>
                </c:pt>
                <c:pt idx="10">
                  <c:v>139658.3217527858</c:v>
                </c:pt>
                <c:pt idx="11">
                  <c:v>164838.0452265998</c:v>
                </c:pt>
                <c:pt idx="12">
                  <c:v>190264.2722386539</c:v>
                </c:pt>
                <c:pt idx="13">
                  <c:v>211272.6111076403</c:v>
                </c:pt>
                <c:pt idx="14">
                  <c:v>228554.932989294</c:v>
                </c:pt>
                <c:pt idx="15">
                  <c:v>248611.8004055683</c:v>
                </c:pt>
                <c:pt idx="16">
                  <c:v>271342.2640526368</c:v>
                </c:pt>
                <c:pt idx="17">
                  <c:v>303995.083883403</c:v>
                </c:pt>
                <c:pt idx="18">
                  <c:v>326248.7614883333</c:v>
                </c:pt>
                <c:pt idx="19">
                  <c:v>362759.0367916234</c:v>
                </c:pt>
                <c:pt idx="20">
                  <c:v>412529.5109104574</c:v>
                </c:pt>
              </c:numCache>
            </c:numRef>
          </c:yVal>
          <c:smooth val="0"/>
        </c:ser>
        <c:ser>
          <c:idx val="11"/>
          <c:order val="11"/>
          <c:marker>
            <c:symbol val="none"/>
          </c:marker>
          <c:xVal>
            <c:numRef>
              <c:f>'2'!$G$30:$G$50</c:f>
              <c:numCache>
                <c:formatCode>General</c:formatCode>
                <c:ptCount val="21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</c:numCache>
            </c:numRef>
          </c:xVal>
          <c:yVal>
            <c:numRef>
              <c:f>'2'!$S$30:$S$50</c:f>
              <c:numCache>
                <c:formatCode>_("$"* #,##0_);_("$"* \(#,##0\);_("$"* "-"??_);_(@_)</c:formatCode>
                <c:ptCount val="21"/>
                <c:pt idx="0">
                  <c:v>10011.0</c:v>
                </c:pt>
                <c:pt idx="1">
                  <c:v>11204.39494953331</c:v>
                </c:pt>
                <c:pt idx="2">
                  <c:v>23672.28656395524</c:v>
                </c:pt>
                <c:pt idx="3">
                  <c:v>36323.26825131538</c:v>
                </c:pt>
                <c:pt idx="4">
                  <c:v>44282.24342260069</c:v>
                </c:pt>
                <c:pt idx="5">
                  <c:v>57153.88210525293</c:v>
                </c:pt>
                <c:pt idx="6">
                  <c:v>70064.49790195872</c:v>
                </c:pt>
                <c:pt idx="7">
                  <c:v>86103.70811466588</c:v>
                </c:pt>
                <c:pt idx="8">
                  <c:v>99360.5297546715</c:v>
                </c:pt>
                <c:pt idx="9">
                  <c:v>111605.1608154174</c:v>
                </c:pt>
                <c:pt idx="10">
                  <c:v>128526.9761001374</c:v>
                </c:pt>
                <c:pt idx="11">
                  <c:v>146407.0031282407</c:v>
                </c:pt>
                <c:pt idx="12">
                  <c:v>165762.5276102397</c:v>
                </c:pt>
                <c:pt idx="13">
                  <c:v>181145.759036479</c:v>
                </c:pt>
                <c:pt idx="14">
                  <c:v>193013.9584268159</c:v>
                </c:pt>
                <c:pt idx="15">
                  <c:v>208720.5598922436</c:v>
                </c:pt>
                <c:pt idx="16">
                  <c:v>240276.5697568202</c:v>
                </c:pt>
                <c:pt idx="17">
                  <c:v>268656.0399113133</c:v>
                </c:pt>
                <c:pt idx="18">
                  <c:v>314088.6018962642</c:v>
                </c:pt>
                <c:pt idx="19">
                  <c:v>334950.8451029671</c:v>
                </c:pt>
                <c:pt idx="20">
                  <c:v>361262.2682466056</c:v>
                </c:pt>
              </c:numCache>
            </c:numRef>
          </c:yVal>
          <c:smooth val="0"/>
        </c:ser>
        <c:ser>
          <c:idx val="12"/>
          <c:order val="12"/>
          <c:marker>
            <c:symbol val="none"/>
          </c:marker>
          <c:xVal>
            <c:numRef>
              <c:f>'2'!$G$30:$G$50</c:f>
              <c:numCache>
                <c:formatCode>General</c:formatCode>
                <c:ptCount val="21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</c:numCache>
            </c:numRef>
          </c:xVal>
          <c:yVal>
            <c:numRef>
              <c:f>'2'!$T$30:$T$50</c:f>
              <c:numCache>
                <c:formatCode>_("$"* #,##0_);_("$"* \(#,##0\);_("$"* "-"??_);_(@_)</c:formatCode>
                <c:ptCount val="21"/>
                <c:pt idx="0">
                  <c:v>10012.0</c:v>
                </c:pt>
                <c:pt idx="1">
                  <c:v>10857.14890610347</c:v>
                </c:pt>
                <c:pt idx="2">
                  <c:v>22228.9513245742</c:v>
                </c:pt>
                <c:pt idx="3">
                  <c:v>34067.61251933514</c:v>
                </c:pt>
                <c:pt idx="4">
                  <c:v>47228.9435434541</c:v>
                </c:pt>
                <c:pt idx="5">
                  <c:v>59295.6257485373</c:v>
                </c:pt>
                <c:pt idx="6">
                  <c:v>70903.00834042631</c:v>
                </c:pt>
                <c:pt idx="7">
                  <c:v>84503.83300737882</c:v>
                </c:pt>
                <c:pt idx="8">
                  <c:v>103084.8951281908</c:v>
                </c:pt>
                <c:pt idx="9">
                  <c:v>124854.4114104142</c:v>
                </c:pt>
                <c:pt idx="10">
                  <c:v>144423.9741147248</c:v>
                </c:pt>
                <c:pt idx="11">
                  <c:v>155499.0054099687</c:v>
                </c:pt>
                <c:pt idx="12">
                  <c:v>167408.0879242589</c:v>
                </c:pt>
                <c:pt idx="13">
                  <c:v>190036.715716158</c:v>
                </c:pt>
                <c:pt idx="14">
                  <c:v>203642.1682908496</c:v>
                </c:pt>
                <c:pt idx="15">
                  <c:v>221084.2189377338</c:v>
                </c:pt>
                <c:pt idx="16">
                  <c:v>245488.641058168</c:v>
                </c:pt>
                <c:pt idx="17">
                  <c:v>270458.0262498775</c:v>
                </c:pt>
                <c:pt idx="18">
                  <c:v>289352.2739451052</c:v>
                </c:pt>
                <c:pt idx="19">
                  <c:v>310717.2483099801</c:v>
                </c:pt>
                <c:pt idx="20">
                  <c:v>367984.0747220942</c:v>
                </c:pt>
              </c:numCache>
            </c:numRef>
          </c:yVal>
          <c:smooth val="0"/>
        </c:ser>
        <c:ser>
          <c:idx val="13"/>
          <c:order val="13"/>
          <c:marker>
            <c:symbol val="none"/>
          </c:marker>
          <c:xVal>
            <c:numRef>
              <c:f>'2'!$G$30:$G$50</c:f>
              <c:numCache>
                <c:formatCode>General</c:formatCode>
                <c:ptCount val="21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</c:numCache>
            </c:numRef>
          </c:xVal>
          <c:yVal>
            <c:numRef>
              <c:f>'2'!$U$30:$U$50</c:f>
              <c:numCache>
                <c:formatCode>_("$"* #,##0_);_("$"* \(#,##0\);_("$"* "-"??_);_(@_)</c:formatCode>
                <c:ptCount val="21"/>
                <c:pt idx="0">
                  <c:v>10013.0</c:v>
                </c:pt>
                <c:pt idx="1">
                  <c:v>10788.86174006628</c:v>
                </c:pt>
                <c:pt idx="2">
                  <c:v>21695.1690298918</c:v>
                </c:pt>
                <c:pt idx="3">
                  <c:v>33255.51256024784</c:v>
                </c:pt>
                <c:pt idx="4">
                  <c:v>46688.54784460029</c:v>
                </c:pt>
                <c:pt idx="5">
                  <c:v>59334.2377675114</c:v>
                </c:pt>
                <c:pt idx="6">
                  <c:v>72885.1677271112</c:v>
                </c:pt>
                <c:pt idx="7">
                  <c:v>83290.30769556714</c:v>
                </c:pt>
                <c:pt idx="8">
                  <c:v>99324.60975207657</c:v>
                </c:pt>
                <c:pt idx="9">
                  <c:v>110806.2156920998</c:v>
                </c:pt>
                <c:pt idx="10">
                  <c:v>128985.6034550066</c:v>
                </c:pt>
                <c:pt idx="11">
                  <c:v>141523.8730796487</c:v>
                </c:pt>
                <c:pt idx="12">
                  <c:v>158309.348124476</c:v>
                </c:pt>
                <c:pt idx="13">
                  <c:v>178062.104006899</c:v>
                </c:pt>
                <c:pt idx="14">
                  <c:v>201013.5990373554</c:v>
                </c:pt>
                <c:pt idx="15">
                  <c:v>227868.499326234</c:v>
                </c:pt>
                <c:pt idx="16">
                  <c:v>246591.8780094613</c:v>
                </c:pt>
                <c:pt idx="17">
                  <c:v>282178.122103256</c:v>
                </c:pt>
                <c:pt idx="18">
                  <c:v>319332.0052300192</c:v>
                </c:pt>
                <c:pt idx="19">
                  <c:v>352410.024593789</c:v>
                </c:pt>
                <c:pt idx="20">
                  <c:v>377375.4489755639</c:v>
                </c:pt>
              </c:numCache>
            </c:numRef>
          </c:yVal>
          <c:smooth val="0"/>
        </c:ser>
        <c:ser>
          <c:idx val="14"/>
          <c:order val="14"/>
          <c:marker>
            <c:symbol val="none"/>
          </c:marker>
          <c:xVal>
            <c:numRef>
              <c:f>'2'!$G$30:$G$50</c:f>
              <c:numCache>
                <c:formatCode>General</c:formatCode>
                <c:ptCount val="21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</c:numCache>
            </c:numRef>
          </c:xVal>
          <c:yVal>
            <c:numRef>
              <c:f>'2'!$V$30:$V$50</c:f>
              <c:numCache>
                <c:formatCode>_("$"* #,##0_);_("$"* \(#,##0\);_("$"* "-"??_);_(@_)</c:formatCode>
                <c:ptCount val="21"/>
                <c:pt idx="0">
                  <c:v>10014.0</c:v>
                </c:pt>
                <c:pt idx="1">
                  <c:v>10261.84916436742</c:v>
                </c:pt>
                <c:pt idx="2">
                  <c:v>21801.00212860775</c:v>
                </c:pt>
                <c:pt idx="3">
                  <c:v>34305.85338869437</c:v>
                </c:pt>
                <c:pt idx="4">
                  <c:v>52122.15399665484</c:v>
                </c:pt>
                <c:pt idx="5">
                  <c:v>66087.51408348962</c:v>
                </c:pt>
                <c:pt idx="6">
                  <c:v>80884.69512456624</c:v>
                </c:pt>
                <c:pt idx="7">
                  <c:v>97832.37457439289</c:v>
                </c:pt>
                <c:pt idx="8">
                  <c:v>111614.6002263171</c:v>
                </c:pt>
                <c:pt idx="9">
                  <c:v>130909.8714909255</c:v>
                </c:pt>
                <c:pt idx="10">
                  <c:v>149105.6794322658</c:v>
                </c:pt>
                <c:pt idx="11">
                  <c:v>172872.7793242556</c:v>
                </c:pt>
                <c:pt idx="12">
                  <c:v>203996.6472075646</c:v>
                </c:pt>
                <c:pt idx="13">
                  <c:v>223843.0062615405</c:v>
                </c:pt>
                <c:pt idx="14">
                  <c:v>245344.7782262023</c:v>
                </c:pt>
                <c:pt idx="15">
                  <c:v>283018.5461097743</c:v>
                </c:pt>
                <c:pt idx="16">
                  <c:v>301929.7656029346</c:v>
                </c:pt>
                <c:pt idx="17">
                  <c:v>337125.8527934607</c:v>
                </c:pt>
                <c:pt idx="18">
                  <c:v>375850.8777261903</c:v>
                </c:pt>
                <c:pt idx="19">
                  <c:v>394947.0891744808</c:v>
                </c:pt>
                <c:pt idx="20">
                  <c:v>433311.1864375193</c:v>
                </c:pt>
              </c:numCache>
            </c:numRef>
          </c:yVal>
          <c:smooth val="0"/>
        </c:ser>
        <c:ser>
          <c:idx val="15"/>
          <c:order val="15"/>
          <c:marker>
            <c:symbol val="none"/>
          </c:marker>
          <c:xVal>
            <c:numRef>
              <c:f>'2'!$G$30:$G$50</c:f>
              <c:numCache>
                <c:formatCode>General</c:formatCode>
                <c:ptCount val="21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</c:numCache>
            </c:numRef>
          </c:xVal>
          <c:yVal>
            <c:numRef>
              <c:f>'2'!$W$30:$W$50</c:f>
              <c:numCache>
                <c:formatCode>_("$"* #,##0_);_("$"* \(#,##0\);_("$"* "-"??_);_(@_)</c:formatCode>
                <c:ptCount val="21"/>
                <c:pt idx="0">
                  <c:v>10015.0</c:v>
                </c:pt>
                <c:pt idx="1">
                  <c:v>10611.32358651167</c:v>
                </c:pt>
                <c:pt idx="2">
                  <c:v>22182.24325414175</c:v>
                </c:pt>
                <c:pt idx="3">
                  <c:v>34931.62247842571</c:v>
                </c:pt>
                <c:pt idx="4">
                  <c:v>48348.10022823402</c:v>
                </c:pt>
                <c:pt idx="5">
                  <c:v>66368.00032549607</c:v>
                </c:pt>
                <c:pt idx="6">
                  <c:v>75923.22680407237</c:v>
                </c:pt>
                <c:pt idx="7">
                  <c:v>93594.58468059114</c:v>
                </c:pt>
                <c:pt idx="8">
                  <c:v>108542.6067281861</c:v>
                </c:pt>
                <c:pt idx="9">
                  <c:v>125730.0100162459</c:v>
                </c:pt>
                <c:pt idx="10">
                  <c:v>140842.5289075266</c:v>
                </c:pt>
                <c:pt idx="11">
                  <c:v>167021.4236635447</c:v>
                </c:pt>
                <c:pt idx="12">
                  <c:v>180811.2241947141</c:v>
                </c:pt>
                <c:pt idx="13">
                  <c:v>195155.6195860841</c:v>
                </c:pt>
                <c:pt idx="14">
                  <c:v>208262.716273921</c:v>
                </c:pt>
                <c:pt idx="15">
                  <c:v>219769.1739917701</c:v>
                </c:pt>
                <c:pt idx="16">
                  <c:v>248418.1763736437</c:v>
                </c:pt>
                <c:pt idx="17">
                  <c:v>265811.4582155824</c:v>
                </c:pt>
                <c:pt idx="18">
                  <c:v>286011.6373960233</c:v>
                </c:pt>
                <c:pt idx="19">
                  <c:v>304043.086524229</c:v>
                </c:pt>
                <c:pt idx="20">
                  <c:v>336406.5391419474</c:v>
                </c:pt>
              </c:numCache>
            </c:numRef>
          </c:yVal>
          <c:smooth val="0"/>
        </c:ser>
        <c:ser>
          <c:idx val="16"/>
          <c:order val="16"/>
          <c:marker>
            <c:symbol val="none"/>
          </c:marker>
          <c:xVal>
            <c:numRef>
              <c:f>'2'!$G$30:$G$50</c:f>
              <c:numCache>
                <c:formatCode>General</c:formatCode>
                <c:ptCount val="21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</c:numCache>
            </c:numRef>
          </c:xVal>
          <c:yVal>
            <c:numRef>
              <c:f>'2'!$X$30:$X$50</c:f>
              <c:numCache>
                <c:formatCode>_("$"* #,##0_);_("$"* \(#,##0\);_("$"* "-"??_);_(@_)</c:formatCode>
                <c:ptCount val="21"/>
                <c:pt idx="0">
                  <c:v>10016.0</c:v>
                </c:pt>
                <c:pt idx="1">
                  <c:v>10169.97563160464</c:v>
                </c:pt>
                <c:pt idx="2">
                  <c:v>21188.19683924529</c:v>
                </c:pt>
                <c:pt idx="3">
                  <c:v>31614.9601139681</c:v>
                </c:pt>
                <c:pt idx="4">
                  <c:v>41708.08467312238</c:v>
                </c:pt>
                <c:pt idx="5">
                  <c:v>55007.29060672349</c:v>
                </c:pt>
                <c:pt idx="6">
                  <c:v>67746.4847160229</c:v>
                </c:pt>
                <c:pt idx="7">
                  <c:v>80705.47038528173</c:v>
                </c:pt>
                <c:pt idx="8">
                  <c:v>95447.10288360764</c:v>
                </c:pt>
                <c:pt idx="9">
                  <c:v>105900.4692050257</c:v>
                </c:pt>
                <c:pt idx="10">
                  <c:v>117453.6990615462</c:v>
                </c:pt>
                <c:pt idx="11">
                  <c:v>139234.6021887622</c:v>
                </c:pt>
                <c:pt idx="12">
                  <c:v>156118.1441520663</c:v>
                </c:pt>
                <c:pt idx="13">
                  <c:v>171684.2329131431</c:v>
                </c:pt>
                <c:pt idx="14">
                  <c:v>182635.6246258415</c:v>
                </c:pt>
                <c:pt idx="15">
                  <c:v>205137.4368049641</c:v>
                </c:pt>
                <c:pt idx="16">
                  <c:v>239271.4127571447</c:v>
                </c:pt>
                <c:pt idx="17">
                  <c:v>256433.3228323842</c:v>
                </c:pt>
                <c:pt idx="18">
                  <c:v>282879.030765028</c:v>
                </c:pt>
                <c:pt idx="19">
                  <c:v>314524.8895988211</c:v>
                </c:pt>
                <c:pt idx="20">
                  <c:v>350837.3481689106</c:v>
                </c:pt>
              </c:numCache>
            </c:numRef>
          </c:yVal>
          <c:smooth val="0"/>
        </c:ser>
        <c:ser>
          <c:idx val="17"/>
          <c:order val="17"/>
          <c:marker>
            <c:symbol val="none"/>
          </c:marker>
          <c:xVal>
            <c:numRef>
              <c:f>'2'!$G$30:$G$50</c:f>
              <c:numCache>
                <c:formatCode>General</c:formatCode>
                <c:ptCount val="21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</c:numCache>
            </c:numRef>
          </c:xVal>
          <c:yVal>
            <c:numRef>
              <c:f>'2'!$Y$30:$Y$50</c:f>
              <c:numCache>
                <c:formatCode>_("$"* #,##0_);_("$"* \(#,##0\);_("$"* "-"??_);_(@_)</c:formatCode>
                <c:ptCount val="21"/>
                <c:pt idx="0">
                  <c:v>10017.0</c:v>
                </c:pt>
                <c:pt idx="1">
                  <c:v>10491.56644887536</c:v>
                </c:pt>
                <c:pt idx="2">
                  <c:v>22698.13036340839</c:v>
                </c:pt>
                <c:pt idx="3">
                  <c:v>33671.41766504301</c:v>
                </c:pt>
                <c:pt idx="4">
                  <c:v>48162.39820025876</c:v>
                </c:pt>
                <c:pt idx="5">
                  <c:v>64406.70131945545</c:v>
                </c:pt>
                <c:pt idx="6">
                  <c:v>78284.0251428956</c:v>
                </c:pt>
                <c:pt idx="7">
                  <c:v>97205.56821472275</c:v>
                </c:pt>
                <c:pt idx="8">
                  <c:v>111870.6891688738</c:v>
                </c:pt>
                <c:pt idx="9">
                  <c:v>137450.5147324627</c:v>
                </c:pt>
                <c:pt idx="10">
                  <c:v>154237.5852896858</c:v>
                </c:pt>
                <c:pt idx="11">
                  <c:v>174399.8480581538</c:v>
                </c:pt>
                <c:pt idx="12">
                  <c:v>195268.2741344038</c:v>
                </c:pt>
                <c:pt idx="13">
                  <c:v>209109.2650006742</c:v>
                </c:pt>
                <c:pt idx="14">
                  <c:v>239557.0832490725</c:v>
                </c:pt>
                <c:pt idx="15">
                  <c:v>255837.5136257721</c:v>
                </c:pt>
                <c:pt idx="16">
                  <c:v>279081.613559767</c:v>
                </c:pt>
                <c:pt idx="17">
                  <c:v>318008.2363071608</c:v>
                </c:pt>
                <c:pt idx="18">
                  <c:v>358757.6734554291</c:v>
                </c:pt>
                <c:pt idx="19">
                  <c:v>397723.769114164</c:v>
                </c:pt>
                <c:pt idx="20">
                  <c:v>418384.7761930267</c:v>
                </c:pt>
              </c:numCache>
            </c:numRef>
          </c:yVal>
          <c:smooth val="0"/>
        </c:ser>
        <c:ser>
          <c:idx val="18"/>
          <c:order val="18"/>
          <c:marker>
            <c:symbol val="none"/>
          </c:marker>
          <c:xVal>
            <c:numRef>
              <c:f>'2'!$G$30:$G$50</c:f>
              <c:numCache>
                <c:formatCode>General</c:formatCode>
                <c:ptCount val="21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</c:numCache>
            </c:numRef>
          </c:xVal>
          <c:yVal>
            <c:numRef>
              <c:f>'2'!$Z$30:$Z$50</c:f>
              <c:numCache>
                <c:formatCode>_("$"* #,##0_);_("$"* \(#,##0\);_("$"* "-"??_);_(@_)</c:formatCode>
                <c:ptCount val="21"/>
                <c:pt idx="0">
                  <c:v>10018.0</c:v>
                </c:pt>
                <c:pt idx="1">
                  <c:v>10873.81404627621</c:v>
                </c:pt>
                <c:pt idx="2">
                  <c:v>21967.87775041418</c:v>
                </c:pt>
                <c:pt idx="3">
                  <c:v>33066.304894382</c:v>
                </c:pt>
                <c:pt idx="4">
                  <c:v>46834.43296911388</c:v>
                </c:pt>
                <c:pt idx="5">
                  <c:v>60986.44617537007</c:v>
                </c:pt>
                <c:pt idx="6">
                  <c:v>76606.35286476213</c:v>
                </c:pt>
                <c:pt idx="7">
                  <c:v>89166.31129126973</c:v>
                </c:pt>
                <c:pt idx="8">
                  <c:v>108144.1846102232</c:v>
                </c:pt>
                <c:pt idx="9">
                  <c:v>129723.8715747672</c:v>
                </c:pt>
                <c:pt idx="10">
                  <c:v>150639.9403873988</c:v>
                </c:pt>
                <c:pt idx="11">
                  <c:v>166262.4052534922</c:v>
                </c:pt>
                <c:pt idx="12">
                  <c:v>184856.0509960979</c:v>
                </c:pt>
                <c:pt idx="13">
                  <c:v>200259.1776710586</c:v>
                </c:pt>
                <c:pt idx="14">
                  <c:v>222739.3179671346</c:v>
                </c:pt>
                <c:pt idx="15">
                  <c:v>248759.7492392914</c:v>
                </c:pt>
                <c:pt idx="16">
                  <c:v>272333.479833586</c:v>
                </c:pt>
                <c:pt idx="17">
                  <c:v>299398.5245384166</c:v>
                </c:pt>
                <c:pt idx="18">
                  <c:v>322047.5244750258</c:v>
                </c:pt>
                <c:pt idx="19">
                  <c:v>376505.889997914</c:v>
                </c:pt>
                <c:pt idx="20">
                  <c:v>419887.6276862466</c:v>
                </c:pt>
              </c:numCache>
            </c:numRef>
          </c:yVal>
          <c:smooth val="0"/>
        </c:ser>
        <c:ser>
          <c:idx val="19"/>
          <c:order val="19"/>
          <c:marker>
            <c:symbol val="none"/>
          </c:marker>
          <c:xVal>
            <c:numRef>
              <c:f>'2'!$G$30:$G$50</c:f>
              <c:numCache>
                <c:formatCode>General</c:formatCode>
                <c:ptCount val="21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</c:numCache>
            </c:numRef>
          </c:xVal>
          <c:yVal>
            <c:numRef>
              <c:f>'2'!$AA$30:$AA$50</c:f>
              <c:numCache>
                <c:formatCode>_("$"* #,##0_);_("$"* \(#,##0\);_("$"* "-"??_);_(@_)</c:formatCode>
                <c:ptCount val="21"/>
                <c:pt idx="0">
                  <c:v>10019.0</c:v>
                </c:pt>
                <c:pt idx="1">
                  <c:v>10715.0451823318</c:v>
                </c:pt>
                <c:pt idx="2">
                  <c:v>21470.74744317574</c:v>
                </c:pt>
                <c:pt idx="3">
                  <c:v>31805.54503097467</c:v>
                </c:pt>
                <c:pt idx="4">
                  <c:v>44818.10428036944</c:v>
                </c:pt>
                <c:pt idx="5">
                  <c:v>57461.81607504606</c:v>
                </c:pt>
                <c:pt idx="6">
                  <c:v>69320.94784247276</c:v>
                </c:pt>
                <c:pt idx="7">
                  <c:v>80300.458846405</c:v>
                </c:pt>
                <c:pt idx="8">
                  <c:v>97649.84591180163</c:v>
                </c:pt>
                <c:pt idx="9">
                  <c:v>113676.8678019669</c:v>
                </c:pt>
                <c:pt idx="10">
                  <c:v>129132.1450688574</c:v>
                </c:pt>
                <c:pt idx="11">
                  <c:v>138307.7295052311</c:v>
                </c:pt>
                <c:pt idx="12">
                  <c:v>167172.9170246435</c:v>
                </c:pt>
                <c:pt idx="13">
                  <c:v>189169.7549746126</c:v>
                </c:pt>
                <c:pt idx="14">
                  <c:v>220165.6050253709</c:v>
                </c:pt>
                <c:pt idx="15">
                  <c:v>240584.2237362645</c:v>
                </c:pt>
                <c:pt idx="16">
                  <c:v>278387.752104039</c:v>
                </c:pt>
                <c:pt idx="17">
                  <c:v>309045.338609335</c:v>
                </c:pt>
                <c:pt idx="18">
                  <c:v>346745.7912887872</c:v>
                </c:pt>
                <c:pt idx="19">
                  <c:v>378097.3573955667</c:v>
                </c:pt>
                <c:pt idx="20">
                  <c:v>412908.2986010751</c:v>
                </c:pt>
              </c:numCache>
            </c:numRef>
          </c:yVal>
          <c:smooth val="0"/>
        </c:ser>
        <c:ser>
          <c:idx val="20"/>
          <c:order val="20"/>
          <c:marker>
            <c:symbol val="none"/>
          </c:marker>
          <c:xVal>
            <c:numRef>
              <c:f>'2'!$G$30:$G$50</c:f>
              <c:numCache>
                <c:formatCode>General</c:formatCode>
                <c:ptCount val="21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</c:numCache>
            </c:numRef>
          </c:xVal>
          <c:yVal>
            <c:numRef>
              <c:f>'2'!$AB$30:$AB$50</c:f>
              <c:numCache>
                <c:formatCode>_("$"* #,##0_);_("$"* \(#,##0\);_("$"* "-"??_);_(@_)</c:formatCode>
                <c:ptCount val="21"/>
                <c:pt idx="0">
                  <c:v>10020.0</c:v>
                </c:pt>
                <c:pt idx="1">
                  <c:v>10413.98063342192</c:v>
                </c:pt>
                <c:pt idx="2">
                  <c:v>21821.47880991013</c:v>
                </c:pt>
                <c:pt idx="3">
                  <c:v>33470.59253850717</c:v>
                </c:pt>
                <c:pt idx="4">
                  <c:v>47676.70467022137</c:v>
                </c:pt>
                <c:pt idx="5">
                  <c:v>63010.28961653173</c:v>
                </c:pt>
                <c:pt idx="6">
                  <c:v>78857.17592048614</c:v>
                </c:pt>
                <c:pt idx="7">
                  <c:v>92892.61585050303</c:v>
                </c:pt>
                <c:pt idx="8">
                  <c:v>107971.0565987917</c:v>
                </c:pt>
                <c:pt idx="9">
                  <c:v>124437.70390295</c:v>
                </c:pt>
                <c:pt idx="10">
                  <c:v>144212.6800372023</c:v>
                </c:pt>
                <c:pt idx="11">
                  <c:v>163117.7802817145</c:v>
                </c:pt>
                <c:pt idx="12">
                  <c:v>180848.1836415396</c:v>
                </c:pt>
                <c:pt idx="13">
                  <c:v>212208.1156294134</c:v>
                </c:pt>
                <c:pt idx="14">
                  <c:v>243312.5653902859</c:v>
                </c:pt>
                <c:pt idx="15">
                  <c:v>268160.3511256541</c:v>
                </c:pt>
                <c:pt idx="16">
                  <c:v>281691.5998211442</c:v>
                </c:pt>
                <c:pt idx="17">
                  <c:v>310908.5096522085</c:v>
                </c:pt>
                <c:pt idx="18">
                  <c:v>344832.1102674</c:v>
                </c:pt>
                <c:pt idx="19">
                  <c:v>373905.3866579157</c:v>
                </c:pt>
                <c:pt idx="20">
                  <c:v>409911.516736331</c:v>
                </c:pt>
              </c:numCache>
            </c:numRef>
          </c:yVal>
          <c:smooth val="0"/>
        </c:ser>
        <c:ser>
          <c:idx val="21"/>
          <c:order val="21"/>
          <c:marker>
            <c:symbol val="none"/>
          </c:marker>
          <c:xVal>
            <c:numRef>
              <c:f>'2'!$G$30:$G$50</c:f>
              <c:numCache>
                <c:formatCode>General</c:formatCode>
                <c:ptCount val="21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</c:numCache>
            </c:numRef>
          </c:xVal>
          <c:yVal>
            <c:numRef>
              <c:f>'2'!$AC$30:$AC$50</c:f>
              <c:numCache>
                <c:formatCode>_("$"* #,##0_);_("$"* \(#,##0\);_("$"* "-"??_);_(@_)</c:formatCode>
                <c:ptCount val="21"/>
                <c:pt idx="0">
                  <c:v>10021.0</c:v>
                </c:pt>
                <c:pt idx="1">
                  <c:v>10159.40942738806</c:v>
                </c:pt>
                <c:pt idx="2">
                  <c:v>21816.81926281903</c:v>
                </c:pt>
                <c:pt idx="3">
                  <c:v>32669.13205242454</c:v>
                </c:pt>
                <c:pt idx="4">
                  <c:v>44429.3853319481</c:v>
                </c:pt>
                <c:pt idx="5">
                  <c:v>56757.1102948713</c:v>
                </c:pt>
                <c:pt idx="6">
                  <c:v>75062.34879575093</c:v>
                </c:pt>
                <c:pt idx="7">
                  <c:v>93547.91249535231</c:v>
                </c:pt>
                <c:pt idx="8">
                  <c:v>109040.0508756143</c:v>
                </c:pt>
                <c:pt idx="9">
                  <c:v>125389.5081506551</c:v>
                </c:pt>
                <c:pt idx="10">
                  <c:v>142793.9055327237</c:v>
                </c:pt>
                <c:pt idx="11">
                  <c:v>161127.802379159</c:v>
                </c:pt>
                <c:pt idx="12">
                  <c:v>179713.0254855542</c:v>
                </c:pt>
                <c:pt idx="13">
                  <c:v>206406.3058412085</c:v>
                </c:pt>
                <c:pt idx="14">
                  <c:v>224608.1115984898</c:v>
                </c:pt>
                <c:pt idx="15">
                  <c:v>252216.3935040886</c:v>
                </c:pt>
                <c:pt idx="16">
                  <c:v>307278.8144277486</c:v>
                </c:pt>
                <c:pt idx="17">
                  <c:v>339826.528947229</c:v>
                </c:pt>
                <c:pt idx="18">
                  <c:v>364986.4529999105</c:v>
                </c:pt>
                <c:pt idx="19">
                  <c:v>396483.2129095981</c:v>
                </c:pt>
                <c:pt idx="20">
                  <c:v>442944.5210776183</c:v>
                </c:pt>
              </c:numCache>
            </c:numRef>
          </c:yVal>
          <c:smooth val="0"/>
        </c:ser>
        <c:ser>
          <c:idx val="22"/>
          <c:order val="22"/>
          <c:marker>
            <c:symbol val="none"/>
          </c:marker>
          <c:xVal>
            <c:numRef>
              <c:f>'2'!$G$30:$G$50</c:f>
              <c:numCache>
                <c:formatCode>General</c:formatCode>
                <c:ptCount val="21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</c:numCache>
            </c:numRef>
          </c:xVal>
          <c:yVal>
            <c:numRef>
              <c:f>'2'!$AD$30:$AD$50</c:f>
              <c:numCache>
                <c:formatCode>_("$"* #,##0_);_("$"* \(#,##0\);_("$"* "-"??_);_(@_)</c:formatCode>
                <c:ptCount val="21"/>
                <c:pt idx="0">
                  <c:v>10022.0</c:v>
                </c:pt>
                <c:pt idx="1">
                  <c:v>11004.56763989677</c:v>
                </c:pt>
                <c:pt idx="2">
                  <c:v>21528.04572316773</c:v>
                </c:pt>
                <c:pt idx="3">
                  <c:v>34309.71524861858</c:v>
                </c:pt>
                <c:pt idx="4">
                  <c:v>46752.17091467912</c:v>
                </c:pt>
                <c:pt idx="5">
                  <c:v>60442.69174503843</c:v>
                </c:pt>
                <c:pt idx="6">
                  <c:v>74477.93443375568</c:v>
                </c:pt>
                <c:pt idx="7">
                  <c:v>91032.38508948443</c:v>
                </c:pt>
                <c:pt idx="8">
                  <c:v>108175.7633904366</c:v>
                </c:pt>
                <c:pt idx="9">
                  <c:v>120954.8054417477</c:v>
                </c:pt>
                <c:pt idx="10">
                  <c:v>136234.321724663</c:v>
                </c:pt>
                <c:pt idx="11">
                  <c:v>153979.7721015418</c:v>
                </c:pt>
                <c:pt idx="12">
                  <c:v>165506.2291923755</c:v>
                </c:pt>
                <c:pt idx="13">
                  <c:v>193776.196695007</c:v>
                </c:pt>
                <c:pt idx="14">
                  <c:v>217859.3812581047</c:v>
                </c:pt>
                <c:pt idx="15">
                  <c:v>260040.6261470049</c:v>
                </c:pt>
                <c:pt idx="16">
                  <c:v>288976.0246831511</c:v>
                </c:pt>
                <c:pt idx="17">
                  <c:v>314121.5590877597</c:v>
                </c:pt>
                <c:pt idx="18">
                  <c:v>341082.290230749</c:v>
                </c:pt>
                <c:pt idx="19">
                  <c:v>355022.8939042546</c:v>
                </c:pt>
                <c:pt idx="20">
                  <c:v>379838.5618641121</c:v>
                </c:pt>
              </c:numCache>
            </c:numRef>
          </c:yVal>
          <c:smooth val="0"/>
        </c:ser>
        <c:ser>
          <c:idx val="23"/>
          <c:order val="23"/>
          <c:marker>
            <c:symbol val="none"/>
          </c:marker>
          <c:xVal>
            <c:numRef>
              <c:f>'2'!$G$30:$G$50</c:f>
              <c:numCache>
                <c:formatCode>General</c:formatCode>
                <c:ptCount val="21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</c:numCache>
            </c:numRef>
          </c:xVal>
          <c:yVal>
            <c:numRef>
              <c:f>'2'!$AE$30:$AE$50</c:f>
              <c:numCache>
                <c:formatCode>_("$"* #,##0_);_("$"* \(#,##0\);_("$"* "-"??_);_(@_)</c:formatCode>
                <c:ptCount val="21"/>
                <c:pt idx="0">
                  <c:v>10023.0</c:v>
                </c:pt>
                <c:pt idx="1">
                  <c:v>10548.10851404828</c:v>
                </c:pt>
                <c:pt idx="2">
                  <c:v>21276.72223417701</c:v>
                </c:pt>
                <c:pt idx="3">
                  <c:v>35613.08665244462</c:v>
                </c:pt>
                <c:pt idx="4">
                  <c:v>47896.69292175664</c:v>
                </c:pt>
                <c:pt idx="5">
                  <c:v>62142.40113415918</c:v>
                </c:pt>
                <c:pt idx="6">
                  <c:v>79754.32424085937</c:v>
                </c:pt>
                <c:pt idx="7">
                  <c:v>96469.26376495552</c:v>
                </c:pt>
                <c:pt idx="8">
                  <c:v>118651.8855426272</c:v>
                </c:pt>
                <c:pt idx="9">
                  <c:v>140985.822615182</c:v>
                </c:pt>
                <c:pt idx="10">
                  <c:v>154107.808179161</c:v>
                </c:pt>
                <c:pt idx="11">
                  <c:v>170034.5731225177</c:v>
                </c:pt>
                <c:pt idx="12">
                  <c:v>183334.5889248314</c:v>
                </c:pt>
                <c:pt idx="13">
                  <c:v>201910.0490746989</c:v>
                </c:pt>
                <c:pt idx="14">
                  <c:v>231360.4262039747</c:v>
                </c:pt>
                <c:pt idx="15">
                  <c:v>267961.7812711471</c:v>
                </c:pt>
                <c:pt idx="16">
                  <c:v>270909.2776466736</c:v>
                </c:pt>
                <c:pt idx="17">
                  <c:v>286095.8959415464</c:v>
                </c:pt>
                <c:pt idx="18">
                  <c:v>310906.2930014333</c:v>
                </c:pt>
                <c:pt idx="19">
                  <c:v>331326.9064462647</c:v>
                </c:pt>
                <c:pt idx="20">
                  <c:v>359391.9233420825</c:v>
                </c:pt>
              </c:numCache>
            </c:numRef>
          </c:yVal>
          <c:smooth val="0"/>
        </c:ser>
        <c:ser>
          <c:idx val="24"/>
          <c:order val="24"/>
          <c:marker>
            <c:symbol val="none"/>
          </c:marker>
          <c:xVal>
            <c:numRef>
              <c:f>'2'!$G$30:$G$50</c:f>
              <c:numCache>
                <c:formatCode>General</c:formatCode>
                <c:ptCount val="21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</c:numCache>
            </c:numRef>
          </c:xVal>
          <c:yVal>
            <c:numRef>
              <c:f>'2'!$AF$30:$AF$50</c:f>
              <c:numCache>
                <c:formatCode>_("$"* #,##0_);_("$"* \(#,##0\);_("$"* "-"??_);_(@_)</c:formatCode>
                <c:ptCount val="21"/>
                <c:pt idx="0">
                  <c:v>10024.0</c:v>
                </c:pt>
                <c:pt idx="1">
                  <c:v>10044.13959547636</c:v>
                </c:pt>
                <c:pt idx="2">
                  <c:v>22448.65508858031</c:v>
                </c:pt>
                <c:pt idx="3">
                  <c:v>35151.31263184547</c:v>
                </c:pt>
                <c:pt idx="4">
                  <c:v>47760.4980991145</c:v>
                </c:pt>
                <c:pt idx="5">
                  <c:v>59306.66321618797</c:v>
                </c:pt>
                <c:pt idx="6">
                  <c:v>72964.45308967466</c:v>
                </c:pt>
                <c:pt idx="7">
                  <c:v>87128.39832251626</c:v>
                </c:pt>
                <c:pt idx="8">
                  <c:v>99340.16467093328</c:v>
                </c:pt>
                <c:pt idx="9">
                  <c:v>110542.0513699677</c:v>
                </c:pt>
                <c:pt idx="10">
                  <c:v>128225.9980195366</c:v>
                </c:pt>
                <c:pt idx="11">
                  <c:v>141554.6945494545</c:v>
                </c:pt>
                <c:pt idx="12">
                  <c:v>164397.1139496252</c:v>
                </c:pt>
                <c:pt idx="13">
                  <c:v>185065.2515553074</c:v>
                </c:pt>
                <c:pt idx="14">
                  <c:v>213199.9710432923</c:v>
                </c:pt>
                <c:pt idx="15">
                  <c:v>232658.9973287214</c:v>
                </c:pt>
                <c:pt idx="16">
                  <c:v>265307.7209561329</c:v>
                </c:pt>
                <c:pt idx="17">
                  <c:v>295737.8933459833</c:v>
                </c:pt>
                <c:pt idx="18">
                  <c:v>326074.6758982757</c:v>
                </c:pt>
                <c:pt idx="19">
                  <c:v>342616.9782437918</c:v>
                </c:pt>
                <c:pt idx="20">
                  <c:v>366594.3773058912</c:v>
                </c:pt>
              </c:numCache>
            </c:numRef>
          </c:yVal>
          <c:smooth val="0"/>
        </c:ser>
        <c:ser>
          <c:idx val="25"/>
          <c:order val="25"/>
          <c:marker>
            <c:symbol val="none"/>
          </c:marker>
          <c:xVal>
            <c:numRef>
              <c:f>'2'!$G$30:$G$50</c:f>
              <c:numCache>
                <c:formatCode>General</c:formatCode>
                <c:ptCount val="21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</c:numCache>
            </c:numRef>
          </c:xVal>
          <c:yVal>
            <c:numRef>
              <c:f>'2'!$AG$30:$AG$50</c:f>
              <c:numCache>
                <c:formatCode>_("$"* #,##0_);_("$"* \(#,##0\);_("$"* "-"??_);_(@_)</c:formatCode>
                <c:ptCount val="21"/>
                <c:pt idx="0">
                  <c:v>10025.0</c:v>
                </c:pt>
                <c:pt idx="1">
                  <c:v>10739.24949076124</c:v>
                </c:pt>
                <c:pt idx="2">
                  <c:v>21138.59309311523</c:v>
                </c:pt>
                <c:pt idx="3">
                  <c:v>33635.49015512872</c:v>
                </c:pt>
                <c:pt idx="4">
                  <c:v>44741.81030769135</c:v>
                </c:pt>
                <c:pt idx="5">
                  <c:v>56319.45512869049</c:v>
                </c:pt>
                <c:pt idx="6">
                  <c:v>70393.33729963996</c:v>
                </c:pt>
                <c:pt idx="7">
                  <c:v>82704.441217306</c:v>
                </c:pt>
                <c:pt idx="8">
                  <c:v>100172.222780849</c:v>
                </c:pt>
                <c:pt idx="9">
                  <c:v>121541.1820683907</c:v>
                </c:pt>
                <c:pt idx="10">
                  <c:v>134174.7043989082</c:v>
                </c:pt>
                <c:pt idx="11">
                  <c:v>147672.5315255324</c:v>
                </c:pt>
                <c:pt idx="12">
                  <c:v>169220.5014897333</c:v>
                </c:pt>
                <c:pt idx="13">
                  <c:v>189135.5495999304</c:v>
                </c:pt>
                <c:pt idx="14">
                  <c:v>208214.9181516294</c:v>
                </c:pt>
                <c:pt idx="15">
                  <c:v>240218.9311594414</c:v>
                </c:pt>
                <c:pt idx="16">
                  <c:v>266365.3268211666</c:v>
                </c:pt>
                <c:pt idx="17">
                  <c:v>286632.6019623916</c:v>
                </c:pt>
                <c:pt idx="18">
                  <c:v>310192.0022073159</c:v>
                </c:pt>
                <c:pt idx="19">
                  <c:v>330287.2137325921</c:v>
                </c:pt>
                <c:pt idx="20">
                  <c:v>371278.4793248045</c:v>
                </c:pt>
              </c:numCache>
            </c:numRef>
          </c:yVal>
          <c:smooth val="0"/>
        </c:ser>
        <c:ser>
          <c:idx val="26"/>
          <c:order val="26"/>
          <c:marker>
            <c:symbol val="none"/>
          </c:marker>
          <c:xVal>
            <c:numRef>
              <c:f>'2'!$G$30:$G$50</c:f>
              <c:numCache>
                <c:formatCode>General</c:formatCode>
                <c:ptCount val="21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</c:numCache>
            </c:numRef>
          </c:xVal>
          <c:yVal>
            <c:numRef>
              <c:f>'2'!$AH$30:$AH$50</c:f>
              <c:numCache>
                <c:formatCode>_("$"* #,##0_);_("$"* \(#,##0\);_("$"* "-"??_);_(@_)</c:formatCode>
                <c:ptCount val="21"/>
                <c:pt idx="0">
                  <c:v>10026.0</c:v>
                </c:pt>
                <c:pt idx="1">
                  <c:v>10899.37276654738</c:v>
                </c:pt>
                <c:pt idx="2">
                  <c:v>21975.47107172066</c:v>
                </c:pt>
                <c:pt idx="3">
                  <c:v>34475.19582036807</c:v>
                </c:pt>
                <c:pt idx="4">
                  <c:v>50253.15004349274</c:v>
                </c:pt>
                <c:pt idx="5">
                  <c:v>63853.5792013728</c:v>
                </c:pt>
                <c:pt idx="6">
                  <c:v>73127.6840621251</c:v>
                </c:pt>
                <c:pt idx="7">
                  <c:v>90025.98802386107</c:v>
                </c:pt>
                <c:pt idx="8">
                  <c:v>105991.3399832058</c:v>
                </c:pt>
                <c:pt idx="9">
                  <c:v>119214.0042287028</c:v>
                </c:pt>
                <c:pt idx="10">
                  <c:v>132051.6803073314</c:v>
                </c:pt>
                <c:pt idx="11">
                  <c:v>151300.488923544</c:v>
                </c:pt>
                <c:pt idx="12">
                  <c:v>166873.7557435457</c:v>
                </c:pt>
                <c:pt idx="13">
                  <c:v>186722.5496035981</c:v>
                </c:pt>
                <c:pt idx="14">
                  <c:v>201947.7307743733</c:v>
                </c:pt>
                <c:pt idx="15">
                  <c:v>226616.7038326585</c:v>
                </c:pt>
                <c:pt idx="16">
                  <c:v>244978.1731767395</c:v>
                </c:pt>
                <c:pt idx="17">
                  <c:v>268949.9199931694</c:v>
                </c:pt>
                <c:pt idx="18">
                  <c:v>283947.1400972671</c:v>
                </c:pt>
                <c:pt idx="19">
                  <c:v>319806.7782815785</c:v>
                </c:pt>
                <c:pt idx="20">
                  <c:v>360423.370529664</c:v>
                </c:pt>
              </c:numCache>
            </c:numRef>
          </c:yVal>
          <c:smooth val="0"/>
        </c:ser>
        <c:ser>
          <c:idx val="27"/>
          <c:order val="27"/>
          <c:marker>
            <c:symbol val="none"/>
          </c:marker>
          <c:xVal>
            <c:numRef>
              <c:f>'2'!$G$30:$G$50</c:f>
              <c:numCache>
                <c:formatCode>General</c:formatCode>
                <c:ptCount val="21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</c:numCache>
            </c:numRef>
          </c:xVal>
          <c:yVal>
            <c:numRef>
              <c:f>'2'!$AI$30:$AI$50</c:f>
              <c:numCache>
                <c:formatCode>_("$"* #,##0_);_("$"* \(#,##0\);_("$"* "-"??_);_(@_)</c:formatCode>
                <c:ptCount val="21"/>
                <c:pt idx="0">
                  <c:v>10027.0</c:v>
                </c:pt>
                <c:pt idx="1">
                  <c:v>10752.10580676928</c:v>
                </c:pt>
                <c:pt idx="2">
                  <c:v>21835.16556132547</c:v>
                </c:pt>
                <c:pt idx="3">
                  <c:v>34586.47672292309</c:v>
                </c:pt>
                <c:pt idx="4">
                  <c:v>46572.50198188154</c:v>
                </c:pt>
                <c:pt idx="5">
                  <c:v>60731.07456809841</c:v>
                </c:pt>
                <c:pt idx="6">
                  <c:v>71191.020586058</c:v>
                </c:pt>
                <c:pt idx="7">
                  <c:v>88730.55714589213</c:v>
                </c:pt>
                <c:pt idx="8">
                  <c:v>105577.0731134517</c:v>
                </c:pt>
                <c:pt idx="9">
                  <c:v>118011.4635452855</c:v>
                </c:pt>
                <c:pt idx="10">
                  <c:v>146434.6231788109</c:v>
                </c:pt>
                <c:pt idx="11">
                  <c:v>166898.2491556162</c:v>
                </c:pt>
                <c:pt idx="12">
                  <c:v>184012.575046247</c:v>
                </c:pt>
                <c:pt idx="13">
                  <c:v>206701.4307952042</c:v>
                </c:pt>
                <c:pt idx="14">
                  <c:v>241363.9510152432</c:v>
                </c:pt>
                <c:pt idx="15">
                  <c:v>276549.1235253637</c:v>
                </c:pt>
                <c:pt idx="16">
                  <c:v>299094.0952604457</c:v>
                </c:pt>
                <c:pt idx="17">
                  <c:v>329453.1394799615</c:v>
                </c:pt>
                <c:pt idx="18">
                  <c:v>335541.5002410537</c:v>
                </c:pt>
                <c:pt idx="19">
                  <c:v>379978.6093982481</c:v>
                </c:pt>
                <c:pt idx="20">
                  <c:v>428626.1039352066</c:v>
                </c:pt>
              </c:numCache>
            </c:numRef>
          </c:yVal>
          <c:smooth val="0"/>
        </c:ser>
        <c:ser>
          <c:idx val="28"/>
          <c:order val="28"/>
          <c:marker>
            <c:symbol val="none"/>
          </c:marker>
          <c:xVal>
            <c:numRef>
              <c:f>'2'!$G$30:$G$50</c:f>
              <c:numCache>
                <c:formatCode>General</c:formatCode>
                <c:ptCount val="21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</c:numCache>
            </c:numRef>
          </c:xVal>
          <c:yVal>
            <c:numRef>
              <c:f>'2'!$AJ$30:$AJ$50</c:f>
              <c:numCache>
                <c:formatCode>_("$"* #,##0_);_("$"* \(#,##0\);_("$"* "-"??_);_(@_)</c:formatCode>
                <c:ptCount val="21"/>
                <c:pt idx="0">
                  <c:v>10028.0</c:v>
                </c:pt>
                <c:pt idx="1">
                  <c:v>10394.00773871348</c:v>
                </c:pt>
                <c:pt idx="2">
                  <c:v>21758.82714092116</c:v>
                </c:pt>
                <c:pt idx="3">
                  <c:v>31796.20834270059</c:v>
                </c:pt>
                <c:pt idx="4">
                  <c:v>43787.15299504887</c:v>
                </c:pt>
                <c:pt idx="5">
                  <c:v>55071.16260900008</c:v>
                </c:pt>
                <c:pt idx="6">
                  <c:v>68800.7149096698</c:v>
                </c:pt>
                <c:pt idx="7">
                  <c:v>83402.93683390382</c:v>
                </c:pt>
                <c:pt idx="8">
                  <c:v>96319.70260157272</c:v>
                </c:pt>
                <c:pt idx="9">
                  <c:v>110740.6302563492</c:v>
                </c:pt>
                <c:pt idx="10">
                  <c:v>135040.9570213631</c:v>
                </c:pt>
                <c:pt idx="11">
                  <c:v>154347.9710510916</c:v>
                </c:pt>
                <c:pt idx="12">
                  <c:v>171953.7317708765</c:v>
                </c:pt>
                <c:pt idx="13">
                  <c:v>200002.8136273933</c:v>
                </c:pt>
                <c:pt idx="14">
                  <c:v>229413.0677730317</c:v>
                </c:pt>
                <c:pt idx="15">
                  <c:v>249298.7623351589</c:v>
                </c:pt>
                <c:pt idx="16">
                  <c:v>285883.8647179489</c:v>
                </c:pt>
                <c:pt idx="17">
                  <c:v>313330.1416757451</c:v>
                </c:pt>
                <c:pt idx="18">
                  <c:v>346949.7678663241</c:v>
                </c:pt>
                <c:pt idx="19">
                  <c:v>376596.1412721037</c:v>
                </c:pt>
                <c:pt idx="20">
                  <c:v>403957.8250972918</c:v>
                </c:pt>
              </c:numCache>
            </c:numRef>
          </c:yVal>
          <c:smooth val="0"/>
        </c:ser>
        <c:ser>
          <c:idx val="29"/>
          <c:order val="29"/>
          <c:marker>
            <c:symbol val="none"/>
          </c:marker>
          <c:xVal>
            <c:numRef>
              <c:f>'2'!$G$30:$G$50</c:f>
              <c:numCache>
                <c:formatCode>General</c:formatCode>
                <c:ptCount val="21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</c:numCache>
            </c:numRef>
          </c:xVal>
          <c:yVal>
            <c:numRef>
              <c:f>'2'!$AK$30:$AK$50</c:f>
              <c:numCache>
                <c:formatCode>_("$"* #,##0_);_("$"* \(#,##0\);_("$"* "-"??_);_(@_)</c:formatCode>
                <c:ptCount val="21"/>
                <c:pt idx="0">
                  <c:v>10029.0</c:v>
                </c:pt>
                <c:pt idx="1">
                  <c:v>10929.2857746755</c:v>
                </c:pt>
                <c:pt idx="2">
                  <c:v>22337.81359236141</c:v>
                </c:pt>
                <c:pt idx="3">
                  <c:v>34373.24695826895</c:v>
                </c:pt>
                <c:pt idx="4">
                  <c:v>46227.21402186539</c:v>
                </c:pt>
                <c:pt idx="5">
                  <c:v>58971.39987797961</c:v>
                </c:pt>
                <c:pt idx="6">
                  <c:v>74252.29887156993</c:v>
                </c:pt>
                <c:pt idx="7">
                  <c:v>94626.32298614283</c:v>
                </c:pt>
                <c:pt idx="8">
                  <c:v>114163.2025953461</c:v>
                </c:pt>
                <c:pt idx="9">
                  <c:v>131112.8301429439</c:v>
                </c:pt>
                <c:pt idx="10">
                  <c:v>146636.8095819493</c:v>
                </c:pt>
                <c:pt idx="11">
                  <c:v>155625.6630469594</c:v>
                </c:pt>
                <c:pt idx="12">
                  <c:v>170174.6582540609</c:v>
                </c:pt>
                <c:pt idx="13">
                  <c:v>196823.6034637466</c:v>
                </c:pt>
                <c:pt idx="14">
                  <c:v>225634.4583288931</c:v>
                </c:pt>
                <c:pt idx="15">
                  <c:v>241288.8787171499</c:v>
                </c:pt>
                <c:pt idx="16">
                  <c:v>254112.7965731094</c:v>
                </c:pt>
                <c:pt idx="17">
                  <c:v>293037.305736564</c:v>
                </c:pt>
                <c:pt idx="18">
                  <c:v>308827.1379645478</c:v>
                </c:pt>
                <c:pt idx="19">
                  <c:v>327329.6116181737</c:v>
                </c:pt>
                <c:pt idx="20">
                  <c:v>342395.7045439454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5008088"/>
        <c:axId val="475006664"/>
      </c:scatterChart>
      <c:valAx>
        <c:axId val="475008088"/>
        <c:scaling>
          <c:orientation val="minMax"/>
          <c:max val="20.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Years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475006664"/>
        <c:crosses val="autoZero"/>
        <c:crossBetween val="midCat"/>
      </c:valAx>
      <c:valAx>
        <c:axId val="475006664"/>
        <c:scaling>
          <c:orientation val="minMax"/>
        </c:scaling>
        <c:delete val="0"/>
        <c:axPos val="l"/>
        <c:majorGridlines/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47500808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45" workbookViewId="0"/>
  </sheetViews>
  <pageMargins left="0.75" right="0.75" top="1" bottom="1" header="0.5" footer="0.5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565931" cy="582448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12700</xdr:colOff>
      <xdr:row>51</xdr:row>
      <xdr:rowOff>44450</xdr:rowOff>
    </xdr:from>
    <xdr:to>
      <xdr:col>14</xdr:col>
      <xdr:colOff>127000</xdr:colOff>
      <xdr:row>73</xdr:row>
      <xdr:rowOff>76200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rmbrusterb/Documents/websites/work/2010wiems326/Solutions_hwk2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Q1"/>
      <sheetName val="Q2"/>
      <sheetName val="Q3"/>
      <sheetName val="Q4"/>
    </sheetNames>
    <sheetDataSet>
      <sheetData sheetId="0" refreshError="1"/>
      <sheetData sheetId="1" refreshError="1"/>
      <sheetData sheetId="2"/>
      <sheetData sheetId="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7"/>
  <sheetViews>
    <sheetView topLeftCell="A16" zoomScale="125" workbookViewId="0">
      <selection activeCell="B45" sqref="B45"/>
    </sheetView>
  </sheetViews>
  <sheetFormatPr baseColWidth="10" defaultColWidth="9.1640625" defaultRowHeight="12" x14ac:dyDescent="0"/>
  <cols>
    <col min="1" max="1" width="19.5" style="2" customWidth="1"/>
    <col min="2" max="8" width="9.1640625" style="2" customWidth="1"/>
    <col min="9" max="9" width="5.33203125" style="2" customWidth="1"/>
    <col min="10" max="10" width="13.33203125" style="2" customWidth="1"/>
    <col min="11" max="11" width="16.1640625" style="2" customWidth="1"/>
    <col min="12" max="16384" width="9.1640625" style="2"/>
  </cols>
  <sheetData>
    <row r="1" spans="1:12">
      <c r="A1" s="1" t="s">
        <v>0</v>
      </c>
    </row>
    <row r="2" spans="1:12">
      <c r="B2" s="3"/>
      <c r="E2" s="1" t="s">
        <v>1</v>
      </c>
    </row>
    <row r="3" spans="1:12" s="4" customFormat="1">
      <c r="B3" s="5" t="s">
        <v>2</v>
      </c>
      <c r="C3" s="6" t="s">
        <v>3</v>
      </c>
    </row>
    <row r="4" spans="1:12" s="4" customFormat="1">
      <c r="B4" s="7" t="s">
        <v>4</v>
      </c>
      <c r="C4" s="8" t="s">
        <v>5</v>
      </c>
    </row>
    <row r="5" spans="1:12">
      <c r="A5" s="9" t="s">
        <v>6</v>
      </c>
      <c r="B5" s="10">
        <v>21.1</v>
      </c>
      <c r="C5" s="11">
        <v>15.7</v>
      </c>
      <c r="J5" s="1" t="s">
        <v>7</v>
      </c>
    </row>
    <row r="6" spans="1:12">
      <c r="A6" s="12" t="s">
        <v>8</v>
      </c>
      <c r="B6" s="13">
        <v>25</v>
      </c>
      <c r="C6" s="14">
        <v>21.7</v>
      </c>
      <c r="K6" s="51" t="s">
        <v>9</v>
      </c>
      <c r="L6" s="51"/>
    </row>
    <row r="7" spans="1:12">
      <c r="A7" s="12" t="s">
        <v>10</v>
      </c>
      <c r="B7" s="13">
        <v>23.5</v>
      </c>
      <c r="C7" s="14">
        <v>18.3</v>
      </c>
      <c r="J7" s="2" t="s">
        <v>11</v>
      </c>
      <c r="K7" s="2" t="s">
        <v>12</v>
      </c>
      <c r="L7" s="2" t="s">
        <v>13</v>
      </c>
    </row>
    <row r="8" spans="1:12">
      <c r="A8" s="12" t="s">
        <v>14</v>
      </c>
      <c r="B8" s="13">
        <v>26.6</v>
      </c>
      <c r="C8" s="14">
        <v>17.3</v>
      </c>
      <c r="J8" s="2">
        <v>12</v>
      </c>
      <c r="K8" s="15">
        <v>20.292086883083229</v>
      </c>
      <c r="L8" s="15">
        <v>20.641028305655521</v>
      </c>
    </row>
    <row r="9" spans="1:12">
      <c r="A9" s="12" t="s">
        <v>15</v>
      </c>
      <c r="B9" s="13">
        <v>27.6</v>
      </c>
      <c r="C9" s="14">
        <v>14.8</v>
      </c>
      <c r="J9" s="2">
        <v>13</v>
      </c>
      <c r="K9" s="15">
        <v>19.258286747901675</v>
      </c>
      <c r="L9" s="15">
        <v>19.361289865323531</v>
      </c>
    </row>
    <row r="10" spans="1:12">
      <c r="A10" s="12" t="s">
        <v>16</v>
      </c>
      <c r="B10" s="13">
        <v>23.4</v>
      </c>
      <c r="C10" s="14">
        <v>10.5</v>
      </c>
      <c r="J10" s="2">
        <v>14</v>
      </c>
      <c r="K10" s="15">
        <v>18.407708232557926</v>
      </c>
      <c r="L10" s="15">
        <v>18.415547338076482</v>
      </c>
    </row>
    <row r="11" spans="1:12">
      <c r="A11" s="16" t="s">
        <v>17</v>
      </c>
      <c r="B11" s="17">
        <v>26.6</v>
      </c>
      <c r="C11" s="18">
        <v>17.2</v>
      </c>
      <c r="J11" s="2">
        <v>15</v>
      </c>
      <c r="K11" s="15">
        <v>17.766685753723738</v>
      </c>
      <c r="L11" s="15">
        <v>17.766688174470186</v>
      </c>
    </row>
    <row r="12" spans="1:12">
      <c r="A12" s="4"/>
      <c r="J12" s="2">
        <v>16</v>
      </c>
      <c r="K12" s="15">
        <v>17.35845060640262</v>
      </c>
      <c r="L12" s="15">
        <v>17.358450586092438</v>
      </c>
    </row>
    <row r="13" spans="1:12" s="4" customFormat="1">
      <c r="B13" s="45" t="s">
        <v>18</v>
      </c>
      <c r="C13" s="46"/>
      <c r="D13" s="46"/>
      <c r="E13" s="46"/>
      <c r="F13" s="46"/>
      <c r="G13" s="46"/>
      <c r="H13" s="47"/>
      <c r="J13" s="4">
        <v>17</v>
      </c>
      <c r="K13" s="19">
        <v>17.199586583991689</v>
      </c>
      <c r="L13" s="19">
        <v>17.199588297088592</v>
      </c>
    </row>
    <row r="14" spans="1:12" s="4" customFormat="1">
      <c r="B14" s="20" t="s">
        <v>6</v>
      </c>
      <c r="C14" s="21" t="s">
        <v>8</v>
      </c>
      <c r="D14" s="21" t="s">
        <v>10</v>
      </c>
      <c r="E14" s="21" t="s">
        <v>14</v>
      </c>
      <c r="F14" s="21" t="s">
        <v>15</v>
      </c>
      <c r="G14" s="21" t="s">
        <v>16</v>
      </c>
      <c r="H14" s="22" t="s">
        <v>17</v>
      </c>
      <c r="J14" s="4">
        <v>18</v>
      </c>
      <c r="K14" s="19">
        <v>17.296966079245522</v>
      </c>
      <c r="L14" s="19">
        <v>17.405002530020838</v>
      </c>
    </row>
    <row r="15" spans="1:12">
      <c r="A15" s="23" t="s">
        <v>6</v>
      </c>
      <c r="B15" s="10">
        <v>1</v>
      </c>
      <c r="C15" s="24">
        <v>0.37</v>
      </c>
      <c r="D15" s="24">
        <v>0.53</v>
      </c>
      <c r="E15" s="24">
        <v>0.26</v>
      </c>
      <c r="F15" s="24">
        <v>0.43</v>
      </c>
      <c r="G15" s="24">
        <v>0.73</v>
      </c>
      <c r="H15" s="11">
        <v>0.44</v>
      </c>
      <c r="J15" s="2">
        <v>19</v>
      </c>
      <c r="K15" s="15">
        <v>17.646347431142662</v>
      </c>
      <c r="L15" s="15">
        <v>18.361994482761013</v>
      </c>
    </row>
    <row r="16" spans="1:12">
      <c r="A16" s="25" t="s">
        <v>8</v>
      </c>
      <c r="B16" s="13">
        <v>0.37</v>
      </c>
      <c r="C16" s="26">
        <v>1</v>
      </c>
      <c r="D16" s="26">
        <v>0.47</v>
      </c>
      <c r="E16" s="26">
        <v>0.36</v>
      </c>
      <c r="F16" s="26">
        <v>0.28999999999999998</v>
      </c>
      <c r="G16" s="26">
        <v>0.36</v>
      </c>
      <c r="H16" s="14">
        <v>0.63</v>
      </c>
      <c r="J16" s="2">
        <v>20</v>
      </c>
      <c r="K16" s="15">
        <v>18.233250029819917</v>
      </c>
      <c r="L16" s="15">
        <v>20.066552750694932</v>
      </c>
    </row>
    <row r="17" spans="1:12">
      <c r="A17" s="25" t="s">
        <v>10</v>
      </c>
      <c r="B17" s="13">
        <v>0.53</v>
      </c>
      <c r="C17" s="26">
        <v>0.47</v>
      </c>
      <c r="D17" s="26">
        <v>1</v>
      </c>
      <c r="E17" s="26">
        <v>0.43</v>
      </c>
      <c r="F17" s="26">
        <v>0.5</v>
      </c>
      <c r="G17" s="26">
        <v>0.54</v>
      </c>
      <c r="H17" s="14">
        <v>0.51</v>
      </c>
      <c r="J17" s="2">
        <v>21</v>
      </c>
      <c r="K17" s="15">
        <v>19.035717541957137</v>
      </c>
      <c r="L17" s="15">
        <v>22.522781507561152</v>
      </c>
    </row>
    <row r="18" spans="1:12">
      <c r="A18" s="25" t="s">
        <v>14</v>
      </c>
      <c r="B18" s="13">
        <v>0.26</v>
      </c>
      <c r="C18" s="26">
        <v>0.36</v>
      </c>
      <c r="D18" s="26">
        <v>0.43</v>
      </c>
      <c r="E18" s="26">
        <v>1</v>
      </c>
      <c r="F18" s="26">
        <v>0.26</v>
      </c>
      <c r="G18" s="26">
        <v>0.28999999999999998</v>
      </c>
      <c r="H18" s="14">
        <v>0.42</v>
      </c>
    </row>
    <row r="19" spans="1:12">
      <c r="A19" s="25" t="s">
        <v>15</v>
      </c>
      <c r="B19" s="13">
        <v>0.43</v>
      </c>
      <c r="C19" s="26">
        <v>0.28999999999999998</v>
      </c>
      <c r="D19" s="26">
        <v>0.5</v>
      </c>
      <c r="E19" s="26">
        <v>0.26</v>
      </c>
      <c r="F19" s="26">
        <v>1</v>
      </c>
      <c r="G19" s="26">
        <v>0.56000000000000005</v>
      </c>
      <c r="H19" s="14">
        <v>0.34</v>
      </c>
    </row>
    <row r="20" spans="1:12">
      <c r="A20" s="25" t="s">
        <v>16</v>
      </c>
      <c r="B20" s="13">
        <v>0.73</v>
      </c>
      <c r="C20" s="26">
        <v>0.36</v>
      </c>
      <c r="D20" s="26">
        <v>0.54</v>
      </c>
      <c r="E20" s="26">
        <v>0.28999999999999998</v>
      </c>
      <c r="F20" s="26">
        <v>0.56000000000000005</v>
      </c>
      <c r="G20" s="26">
        <v>1</v>
      </c>
      <c r="H20" s="14">
        <v>0.39</v>
      </c>
    </row>
    <row r="21" spans="1:12">
      <c r="A21" s="27" t="s">
        <v>17</v>
      </c>
      <c r="B21" s="17">
        <v>0.44</v>
      </c>
      <c r="C21" s="28">
        <v>0.63</v>
      </c>
      <c r="D21" s="28">
        <v>0.51</v>
      </c>
      <c r="E21" s="28">
        <v>0.42</v>
      </c>
      <c r="F21" s="28">
        <v>0.34</v>
      </c>
      <c r="G21" s="28">
        <v>0.39</v>
      </c>
      <c r="H21" s="18">
        <v>1</v>
      </c>
    </row>
    <row r="22" spans="1:12">
      <c r="A22" s="4"/>
    </row>
    <row r="23" spans="1:12">
      <c r="A23" s="4"/>
      <c r="B23" s="45" t="s">
        <v>19</v>
      </c>
      <c r="C23" s="46"/>
      <c r="D23" s="46"/>
      <c r="E23" s="46"/>
      <c r="F23" s="46"/>
      <c r="G23" s="46"/>
      <c r="H23" s="47"/>
    </row>
    <row r="24" spans="1:12">
      <c r="A24" s="4"/>
      <c r="B24" s="20" t="s">
        <v>6</v>
      </c>
      <c r="C24" s="21" t="s">
        <v>8</v>
      </c>
      <c r="D24" s="21" t="s">
        <v>10</v>
      </c>
      <c r="E24" s="21" t="s">
        <v>14</v>
      </c>
      <c r="F24" s="21" t="s">
        <v>15</v>
      </c>
      <c r="G24" s="21" t="s">
        <v>16</v>
      </c>
      <c r="H24" s="22" t="s">
        <v>17</v>
      </c>
    </row>
    <row r="25" spans="1:12">
      <c r="A25" s="23" t="s">
        <v>6</v>
      </c>
      <c r="B25" s="10">
        <f>+B$5*$B5*B15</f>
        <v>445.21000000000004</v>
      </c>
      <c r="C25" s="24">
        <f t="shared" ref="C25:C31" si="0">+B$6*$B5*C15</f>
        <v>195.17500000000001</v>
      </c>
      <c r="D25" s="24">
        <f t="shared" ref="D25:D31" si="1">+B$7*$B5*D15</f>
        <v>262.8005</v>
      </c>
      <c r="E25" s="24">
        <f t="shared" ref="E25:E31" si="2">+B$8*$B5*E15</f>
        <v>145.92760000000004</v>
      </c>
      <c r="F25" s="24">
        <f t="shared" ref="F25:F31" si="3">+B$9*$B5*F15</f>
        <v>250.41480000000001</v>
      </c>
      <c r="G25" s="24">
        <f t="shared" ref="G25:G31" si="4">+B$10*$B5*G15</f>
        <v>360.43020000000001</v>
      </c>
      <c r="H25" s="11">
        <f t="shared" ref="H25:H31" si="5">+B$11*$B5*H15</f>
        <v>246.95440000000005</v>
      </c>
    </row>
    <row r="26" spans="1:12" s="4" customFormat="1">
      <c r="A26" s="25" t="s">
        <v>8</v>
      </c>
      <c r="B26" s="13">
        <f t="shared" ref="B26:B31" si="6">+B$5*B6*B16</f>
        <v>195.17500000000001</v>
      </c>
      <c r="C26" s="26">
        <f t="shared" si="0"/>
        <v>625</v>
      </c>
      <c r="D26" s="26">
        <f t="shared" si="1"/>
        <v>276.125</v>
      </c>
      <c r="E26" s="26">
        <f t="shared" si="2"/>
        <v>239.39999999999998</v>
      </c>
      <c r="F26" s="26">
        <f t="shared" si="3"/>
        <v>200.1</v>
      </c>
      <c r="G26" s="26">
        <f t="shared" si="4"/>
        <v>210.6</v>
      </c>
      <c r="H26" s="14">
        <f t="shared" si="5"/>
        <v>418.95</v>
      </c>
    </row>
    <row r="27" spans="1:12">
      <c r="A27" s="25" t="s">
        <v>10</v>
      </c>
      <c r="B27" s="13">
        <f t="shared" si="6"/>
        <v>262.8005</v>
      </c>
      <c r="C27" s="26">
        <f t="shared" si="0"/>
        <v>276.125</v>
      </c>
      <c r="D27" s="26">
        <f t="shared" si="1"/>
        <v>552.25</v>
      </c>
      <c r="E27" s="26">
        <f t="shared" si="2"/>
        <v>268.79300000000001</v>
      </c>
      <c r="F27" s="26">
        <f t="shared" si="3"/>
        <v>324.3</v>
      </c>
      <c r="G27" s="26">
        <f t="shared" si="4"/>
        <v>296.94600000000003</v>
      </c>
      <c r="H27" s="14">
        <f t="shared" si="5"/>
        <v>318.80100000000004</v>
      </c>
    </row>
    <row r="28" spans="1:12">
      <c r="A28" s="25" t="s">
        <v>14</v>
      </c>
      <c r="B28" s="13">
        <f t="shared" si="6"/>
        <v>145.92760000000004</v>
      </c>
      <c r="C28" s="26">
        <f t="shared" si="0"/>
        <v>239.39999999999998</v>
      </c>
      <c r="D28" s="26">
        <f t="shared" si="1"/>
        <v>268.79300000000001</v>
      </c>
      <c r="E28" s="26">
        <f t="shared" si="2"/>
        <v>707.56000000000006</v>
      </c>
      <c r="F28" s="26">
        <f t="shared" si="3"/>
        <v>190.88160000000002</v>
      </c>
      <c r="G28" s="26">
        <f t="shared" si="4"/>
        <v>180.50759999999997</v>
      </c>
      <c r="H28" s="14">
        <f t="shared" si="5"/>
        <v>297.17520000000002</v>
      </c>
    </row>
    <row r="29" spans="1:12">
      <c r="A29" s="25" t="s">
        <v>15</v>
      </c>
      <c r="B29" s="13">
        <f t="shared" si="6"/>
        <v>250.41480000000001</v>
      </c>
      <c r="C29" s="26">
        <f t="shared" si="0"/>
        <v>200.1</v>
      </c>
      <c r="D29" s="26">
        <f t="shared" si="1"/>
        <v>324.3</v>
      </c>
      <c r="E29" s="26">
        <f t="shared" si="2"/>
        <v>190.88160000000002</v>
      </c>
      <c r="F29" s="26">
        <f t="shared" si="3"/>
        <v>761.7600000000001</v>
      </c>
      <c r="G29" s="26">
        <f t="shared" si="4"/>
        <v>361.67040000000003</v>
      </c>
      <c r="H29" s="14">
        <f t="shared" si="5"/>
        <v>249.61440000000005</v>
      </c>
    </row>
    <row r="30" spans="1:12">
      <c r="A30" s="25" t="s">
        <v>16</v>
      </c>
      <c r="B30" s="13">
        <f t="shared" si="6"/>
        <v>360.43020000000001</v>
      </c>
      <c r="C30" s="26">
        <f t="shared" si="0"/>
        <v>210.6</v>
      </c>
      <c r="D30" s="26">
        <f t="shared" si="1"/>
        <v>296.94600000000003</v>
      </c>
      <c r="E30" s="26">
        <f t="shared" si="2"/>
        <v>180.50759999999997</v>
      </c>
      <c r="F30" s="26">
        <f t="shared" si="3"/>
        <v>361.67040000000003</v>
      </c>
      <c r="G30" s="26">
        <f t="shared" si="4"/>
        <v>547.55999999999995</v>
      </c>
      <c r="H30" s="14">
        <f t="shared" si="5"/>
        <v>242.7516</v>
      </c>
    </row>
    <row r="31" spans="1:12">
      <c r="A31" s="27" t="s">
        <v>17</v>
      </c>
      <c r="B31" s="17">
        <f t="shared" si="6"/>
        <v>246.95440000000005</v>
      </c>
      <c r="C31" s="28">
        <f t="shared" si="0"/>
        <v>418.95</v>
      </c>
      <c r="D31" s="28">
        <f t="shared" si="1"/>
        <v>318.80100000000004</v>
      </c>
      <c r="E31" s="28">
        <f t="shared" si="2"/>
        <v>297.17520000000002</v>
      </c>
      <c r="F31" s="28">
        <f t="shared" si="3"/>
        <v>249.61440000000005</v>
      </c>
      <c r="G31" s="28">
        <f t="shared" si="4"/>
        <v>242.7516</v>
      </c>
      <c r="H31" s="18">
        <f t="shared" si="5"/>
        <v>707.56000000000006</v>
      </c>
    </row>
    <row r="33" spans="1:12">
      <c r="B33" s="48" t="s">
        <v>20</v>
      </c>
      <c r="C33" s="49"/>
      <c r="D33" s="49"/>
      <c r="E33" s="49"/>
      <c r="F33" s="49"/>
      <c r="G33" s="49"/>
      <c r="H33" s="50"/>
    </row>
    <row r="34" spans="1:12">
      <c r="A34" s="9"/>
      <c r="B34" s="29" t="s">
        <v>6</v>
      </c>
      <c r="C34" s="29" t="s">
        <v>8</v>
      </c>
      <c r="D34" s="29" t="s">
        <v>10</v>
      </c>
      <c r="E34" s="29" t="s">
        <v>14</v>
      </c>
      <c r="F34" s="29" t="s">
        <v>15</v>
      </c>
      <c r="G34" s="29" t="s">
        <v>16</v>
      </c>
      <c r="H34" s="30" t="s">
        <v>17</v>
      </c>
      <c r="K34" s="1" t="s">
        <v>21</v>
      </c>
    </row>
    <row r="35" spans="1:12">
      <c r="A35" s="31" t="s">
        <v>22</v>
      </c>
      <c r="B35" s="32">
        <f>+A36</f>
        <v>0.18228707146460948</v>
      </c>
      <c r="C35" s="32">
        <f>+A37</f>
        <v>-4.7739696323132096E-2</v>
      </c>
      <c r="D35" s="32">
        <f>+A38</f>
        <v>-6.3864988623825447E-2</v>
      </c>
      <c r="E35" s="32">
        <f>+A39</f>
        <v>0.21403387279843375</v>
      </c>
      <c r="F35" s="32">
        <f>+A40</f>
        <v>8.9025887337606358E-2</v>
      </c>
      <c r="G35" s="32">
        <f>+A41</f>
        <v>0.51481052962243878</v>
      </c>
      <c r="H35" s="33">
        <f>+A42</f>
        <v>0.11144732372386926</v>
      </c>
      <c r="K35" s="2" t="s">
        <v>12</v>
      </c>
      <c r="L35" s="2" t="s">
        <v>13</v>
      </c>
    </row>
    <row r="36" spans="1:12">
      <c r="A36" s="34">
        <v>0.18228707146460948</v>
      </c>
      <c r="B36" s="26">
        <f t="shared" ref="B36:H42" si="7">+$A36*B$35*B25</f>
        <v>14.793694509347784</v>
      </c>
      <c r="C36" s="26">
        <f t="shared" si="7"/>
        <v>-1.6984771475451261</v>
      </c>
      <c r="D36" s="26">
        <f t="shared" si="7"/>
        <v>-3.0594608075608871</v>
      </c>
      <c r="E36" s="26">
        <f t="shared" si="7"/>
        <v>5.693454018522119</v>
      </c>
      <c r="F36" s="26">
        <f t="shared" si="7"/>
        <v>4.0637985575132074</v>
      </c>
      <c r="G36" s="26">
        <f t="shared" si="7"/>
        <v>33.823960758743311</v>
      </c>
      <c r="H36" s="14">
        <f t="shared" si="7"/>
        <v>5.0169789647298826</v>
      </c>
      <c r="K36" s="35">
        <v>0.37589665193372002</v>
      </c>
      <c r="L36" s="35">
        <v>0.37585553705204933</v>
      </c>
    </row>
    <row r="37" spans="1:12" s="4" customFormat="1">
      <c r="A37" s="34">
        <v>-4.7739696323132096E-2</v>
      </c>
      <c r="B37" s="26">
        <f t="shared" si="7"/>
        <v>-1.6984771475451261</v>
      </c>
      <c r="C37" s="26">
        <f t="shared" si="7"/>
        <v>1.424424128140545</v>
      </c>
      <c r="D37" s="26">
        <f t="shared" si="7"/>
        <v>0.84187617676787541</v>
      </c>
      <c r="E37" s="26">
        <f t="shared" si="7"/>
        <v>-2.4461681544085097</v>
      </c>
      <c r="F37" s="26">
        <f t="shared" si="7"/>
        <v>-0.85043877216157915</v>
      </c>
      <c r="G37" s="26">
        <f t="shared" si="7"/>
        <v>-5.1758947921153418</v>
      </c>
      <c r="H37" s="14">
        <f t="shared" si="7"/>
        <v>-2.2290072995932584</v>
      </c>
      <c r="K37" s="36">
        <v>0.19755583150208719</v>
      </c>
      <c r="L37" s="36">
        <v>0.19668486517964284</v>
      </c>
    </row>
    <row r="38" spans="1:12" s="4" customFormat="1">
      <c r="A38" s="34">
        <v>-6.3864988623825447E-2</v>
      </c>
      <c r="B38" s="26">
        <f t="shared" si="7"/>
        <v>-3.0594608075608871</v>
      </c>
      <c r="C38" s="26">
        <f t="shared" si="7"/>
        <v>0.84187617676787541</v>
      </c>
      <c r="D38" s="26">
        <f t="shared" si="7"/>
        <v>2.2524823822935676</v>
      </c>
      <c r="E38" s="26">
        <f t="shared" si="7"/>
        <v>-3.6742043199564018</v>
      </c>
      <c r="F38" s="26">
        <f t="shared" si="7"/>
        <v>-1.8438521705662843</v>
      </c>
      <c r="G38" s="26">
        <f t="shared" si="7"/>
        <v>-9.7631000475701342</v>
      </c>
      <c r="H38" s="14">
        <f t="shared" si="7"/>
        <v>-2.2690922788777499</v>
      </c>
      <c r="K38" s="36">
        <v>7.2542677385848589E-2</v>
      </c>
      <c r="L38" s="36">
        <v>7.213633157583077E-2</v>
      </c>
    </row>
    <row r="39" spans="1:12">
      <c r="A39" s="34">
        <v>0.21403387279843375</v>
      </c>
      <c r="B39" s="26">
        <f t="shared" si="7"/>
        <v>5.693454018522119</v>
      </c>
      <c r="C39" s="26">
        <f t="shared" si="7"/>
        <v>-2.4461681544085097</v>
      </c>
      <c r="D39" s="26">
        <f t="shared" si="7"/>
        <v>-3.6742043199564018</v>
      </c>
      <c r="E39" s="26">
        <f t="shared" si="7"/>
        <v>32.413676463777811</v>
      </c>
      <c r="F39" s="26">
        <f t="shared" si="7"/>
        <v>3.6371640308564945</v>
      </c>
      <c r="G39" s="26">
        <f t="shared" si="7"/>
        <v>19.889571320331591</v>
      </c>
      <c r="H39" s="14">
        <f t="shared" si="7"/>
        <v>7.0886693195678774</v>
      </c>
      <c r="K39" s="35">
        <v>0.20732255349399256</v>
      </c>
      <c r="L39" s="35">
        <v>0.20685032462305014</v>
      </c>
    </row>
    <row r="40" spans="1:12">
      <c r="A40" s="34">
        <v>8.9025887337606358E-2</v>
      </c>
      <c r="B40" s="26">
        <f t="shared" si="7"/>
        <v>4.0637985575132074</v>
      </c>
      <c r="C40" s="26">
        <f t="shared" si="7"/>
        <v>-0.85043877216157915</v>
      </c>
      <c r="D40" s="26">
        <f t="shared" si="7"/>
        <v>-1.8438521705662843</v>
      </c>
      <c r="E40" s="26">
        <f t="shared" si="7"/>
        <v>3.6371640308564945</v>
      </c>
      <c r="F40" s="26">
        <f t="shared" si="7"/>
        <v>6.0374116195132146</v>
      </c>
      <c r="G40" s="26">
        <f t="shared" si="7"/>
        <v>16.575883993554072</v>
      </c>
      <c r="H40" s="14">
        <f t="shared" si="7"/>
        <v>2.4765984151605225</v>
      </c>
      <c r="K40" s="35">
        <v>0.11426984757337517</v>
      </c>
      <c r="L40" s="35">
        <v>0.11415425191589412</v>
      </c>
    </row>
    <row r="41" spans="1:12">
      <c r="A41" s="34">
        <v>0.51481052962243878</v>
      </c>
      <c r="B41" s="26">
        <f t="shared" si="7"/>
        <v>33.823960758743311</v>
      </c>
      <c r="C41" s="26">
        <f t="shared" si="7"/>
        <v>-5.1758947921153418</v>
      </c>
      <c r="D41" s="26">
        <f t="shared" si="7"/>
        <v>-9.7631000475701342</v>
      </c>
      <c r="E41" s="26">
        <f t="shared" si="7"/>
        <v>19.889571320331591</v>
      </c>
      <c r="F41" s="26">
        <f t="shared" si="7"/>
        <v>16.575883993554072</v>
      </c>
      <c r="G41" s="26">
        <f t="shared" si="7"/>
        <v>145.11976186493402</v>
      </c>
      <c r="H41" s="14">
        <f t="shared" si="7"/>
        <v>13.92769238243449</v>
      </c>
      <c r="K41" s="35">
        <v>3.448439770634789E-2</v>
      </c>
      <c r="L41" s="35">
        <v>3.4318689653532693E-2</v>
      </c>
    </row>
    <row r="42" spans="1:12">
      <c r="A42" s="34">
        <v>0.11144732372386926</v>
      </c>
      <c r="B42" s="28">
        <f t="shared" si="7"/>
        <v>5.0169789647298826</v>
      </c>
      <c r="C42" s="28">
        <f t="shared" si="7"/>
        <v>-2.2290072995932584</v>
      </c>
      <c r="D42" s="28">
        <f t="shared" si="7"/>
        <v>-2.2690922788777499</v>
      </c>
      <c r="E42" s="28">
        <f t="shared" si="7"/>
        <v>7.0886693195678774</v>
      </c>
      <c r="F42" s="28">
        <f t="shared" si="7"/>
        <v>2.4765984151605225</v>
      </c>
      <c r="G42" s="28">
        <f t="shared" si="7"/>
        <v>13.92769238243449</v>
      </c>
      <c r="H42" s="18">
        <f t="shared" si="7"/>
        <v>8.7882532007460483</v>
      </c>
      <c r="K42" s="35">
        <v>-2.0719595953713464E-3</v>
      </c>
      <c r="L42" s="35">
        <v>0</v>
      </c>
    </row>
    <row r="43" spans="1:12" ht="13" thickBot="1">
      <c r="A43" s="37">
        <f t="shared" ref="A43:H43" si="8">SUM(A36:A42)</f>
        <v>1.0000000000000002</v>
      </c>
      <c r="B43" s="38">
        <f t="shared" si="8"/>
        <v>58.63394885375029</v>
      </c>
      <c r="C43" s="38">
        <f t="shared" si="8"/>
        <v>-10.133685860915394</v>
      </c>
      <c r="D43" s="38">
        <f t="shared" si="8"/>
        <v>-17.515351065470014</v>
      </c>
      <c r="E43" s="38">
        <f t="shared" si="8"/>
        <v>62.602162678690981</v>
      </c>
      <c r="F43" s="38">
        <f t="shared" si="8"/>
        <v>30.096565673869648</v>
      </c>
      <c r="G43" s="38">
        <f t="shared" si="8"/>
        <v>214.397875480312</v>
      </c>
      <c r="H43" s="38">
        <f t="shared" si="8"/>
        <v>32.80009270416781</v>
      </c>
      <c r="J43" s="2" t="s">
        <v>23</v>
      </c>
      <c r="K43" s="15">
        <v>295.76164648621722</v>
      </c>
      <c r="L43" s="15">
        <v>295.76324008549227</v>
      </c>
    </row>
    <row r="44" spans="1:12" ht="13" thickTop="1">
      <c r="J44" s="2" t="s">
        <v>24</v>
      </c>
      <c r="K44" s="15">
        <v>17.197722130742118</v>
      </c>
      <c r="L44" s="15">
        <v>17.197768462375933</v>
      </c>
    </row>
    <row r="45" spans="1:12">
      <c r="A45" s="39" t="s">
        <v>25</v>
      </c>
      <c r="B45" s="40">
        <f>SUM(B43:H43)</f>
        <v>370.8816084644053</v>
      </c>
      <c r="J45" s="2" t="s">
        <v>26</v>
      </c>
      <c r="K45" s="15">
        <v>17.120392365524015</v>
      </c>
      <c r="L45" s="15">
        <v>17.117428159649222</v>
      </c>
    </row>
    <row r="46" spans="1:12">
      <c r="A46" s="41" t="s">
        <v>27</v>
      </c>
      <c r="B46" s="42">
        <f>+B45^0.5</f>
        <v>19.258286747901675</v>
      </c>
    </row>
    <row r="47" spans="1:12">
      <c r="A47" s="43" t="s">
        <v>28</v>
      </c>
      <c r="B47" s="44">
        <f>SUMPRODUCT(A36:A42,C5:C11)</f>
        <v>12.999999981062034</v>
      </c>
    </row>
  </sheetData>
  <mergeCells count="4">
    <mergeCell ref="B23:H23"/>
    <mergeCell ref="B13:H13"/>
    <mergeCell ref="B33:H33"/>
    <mergeCell ref="K6:L6"/>
  </mergeCells>
  <phoneticPr fontId="11"/>
  <pageMargins left="0.75" right="0.75" top="1" bottom="1" header="0.5" footer="0.5"/>
  <pageSetup orientation="portrait" horizontalDpi="4294967293" verticalDpi="429496729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137"/>
  <sheetViews>
    <sheetView tabSelected="1" topLeftCell="A19" workbookViewId="0">
      <selection activeCell="P58" sqref="P58"/>
    </sheetView>
  </sheetViews>
  <sheetFormatPr baseColWidth="10" defaultRowHeight="14" x14ac:dyDescent="0"/>
  <cols>
    <col min="1" max="1" width="12" customWidth="1"/>
    <col min="13" max="14" width="12.1640625" bestFit="1" customWidth="1"/>
  </cols>
  <sheetData>
    <row r="1" spans="1:15">
      <c r="A1" t="s">
        <v>35</v>
      </c>
      <c r="B1" t="s">
        <v>30</v>
      </c>
      <c r="C1" t="s">
        <v>31</v>
      </c>
      <c r="D1" t="s">
        <v>32</v>
      </c>
      <c r="E1" t="s">
        <v>34</v>
      </c>
      <c r="G1" t="s">
        <v>33</v>
      </c>
      <c r="L1" t="s">
        <v>36</v>
      </c>
    </row>
    <row r="2" spans="1:15">
      <c r="A2" s="52">
        <v>39386</v>
      </c>
      <c r="B2">
        <v>13.64</v>
      </c>
      <c r="C2">
        <v>14.29</v>
      </c>
      <c r="D2">
        <v>5.64</v>
      </c>
      <c r="E2">
        <v>30.94</v>
      </c>
      <c r="G2" t="s">
        <v>29</v>
      </c>
      <c r="H2" t="s">
        <v>30</v>
      </c>
      <c r="I2" t="s">
        <v>31</v>
      </c>
      <c r="J2" t="s">
        <v>32</v>
      </c>
      <c r="K2" t="s">
        <v>34</v>
      </c>
      <c r="L2" t="s">
        <v>30</v>
      </c>
      <c r="M2" t="s">
        <v>31</v>
      </c>
      <c r="N2" t="s">
        <v>32</v>
      </c>
      <c r="O2" t="s">
        <v>34</v>
      </c>
    </row>
    <row r="3" spans="1:15">
      <c r="A3" s="52">
        <v>39357</v>
      </c>
      <c r="B3">
        <v>14.24</v>
      </c>
      <c r="C3">
        <v>14.25</v>
      </c>
      <c r="D3">
        <v>5.72</v>
      </c>
      <c r="E3">
        <v>31.3</v>
      </c>
      <c r="G3">
        <v>2011</v>
      </c>
      <c r="H3">
        <f ca="1">OFFSET(B$5,12*(2011-$G3),0)</f>
        <v>14.73</v>
      </c>
      <c r="I3">
        <f t="shared" ref="I3:K14" ca="1" si="0">OFFSET(C$5,12*(2011-$G3),0)</f>
        <v>13.97</v>
      </c>
      <c r="J3">
        <f t="shared" ca="1" si="0"/>
        <v>5.53</v>
      </c>
      <c r="K3">
        <f t="shared" ca="1" si="0"/>
        <v>30.43</v>
      </c>
      <c r="L3" s="53">
        <f ca="1">H3/H4-1</f>
        <v>0.10502625656414111</v>
      </c>
      <c r="M3" s="53">
        <f t="shared" ref="M3:O13" ca="1" si="1">I3/I4-1</f>
        <v>9.5686274509803937E-2</v>
      </c>
      <c r="N3" s="53">
        <f t="shared" ca="1" si="1"/>
        <v>7.1705426356589275E-2</v>
      </c>
      <c r="O3" s="53">
        <f t="shared" ca="1" si="1"/>
        <v>0.18867187499999982</v>
      </c>
    </row>
    <row r="4" spans="1:15">
      <c r="A4" s="52">
        <v>39325</v>
      </c>
      <c r="B4">
        <v>12.92</v>
      </c>
      <c r="C4">
        <v>13.98</v>
      </c>
      <c r="D4">
        <v>5.43</v>
      </c>
      <c r="E4">
        <v>28.07</v>
      </c>
      <c r="G4">
        <v>2010</v>
      </c>
      <c r="H4">
        <f t="shared" ref="H4:H14" ca="1" si="2">OFFSET(B$5,12*(2011-$G4),0)</f>
        <v>13.33</v>
      </c>
      <c r="I4">
        <f t="shared" ca="1" si="0"/>
        <v>12.75</v>
      </c>
      <c r="J4">
        <f t="shared" ca="1" si="0"/>
        <v>5.16</v>
      </c>
      <c r="K4">
        <f t="shared" ca="1" si="0"/>
        <v>25.6</v>
      </c>
      <c r="L4" s="53">
        <f t="shared" ref="L4:L13" ca="1" si="3">H4/H5-1</f>
        <v>1.9892884468247773E-2</v>
      </c>
      <c r="M4" s="53">
        <f t="shared" ca="1" si="1"/>
        <v>0.10294117647058809</v>
      </c>
      <c r="N4" s="53">
        <f t="shared" ca="1" si="1"/>
        <v>0.16742081447963808</v>
      </c>
      <c r="O4" s="53">
        <f t="shared" ca="1" si="1"/>
        <v>5.6541477507222382E-2</v>
      </c>
    </row>
    <row r="5" spans="1:15">
      <c r="A5" s="52">
        <v>39294</v>
      </c>
      <c r="B5">
        <v>14.73</v>
      </c>
      <c r="C5">
        <v>13.97</v>
      </c>
      <c r="D5">
        <v>5.53</v>
      </c>
      <c r="E5">
        <v>30.43</v>
      </c>
      <c r="G5">
        <v>2009</v>
      </c>
      <c r="H5">
        <f t="shared" ca="1" si="2"/>
        <v>13.07</v>
      </c>
      <c r="I5">
        <f t="shared" ca="1" si="0"/>
        <v>11.56</v>
      </c>
      <c r="J5">
        <f t="shared" ca="1" si="0"/>
        <v>4.42</v>
      </c>
      <c r="K5">
        <f t="shared" ca="1" si="0"/>
        <v>24.23</v>
      </c>
      <c r="L5" s="53">
        <f t="shared" ca="1" si="3"/>
        <v>-0.1350099272005294</v>
      </c>
      <c r="M5" s="53">
        <f t="shared" ca="1" si="1"/>
        <v>-1.3651877133105783E-2</v>
      </c>
      <c r="N5" s="53">
        <f t="shared" ca="1" si="1"/>
        <v>2.7906976744185963E-2</v>
      </c>
      <c r="O5" s="53">
        <f t="shared" ca="1" si="1"/>
        <v>-0.18197164078325456</v>
      </c>
    </row>
    <row r="6" spans="1:15">
      <c r="A6" s="52">
        <v>39263</v>
      </c>
      <c r="B6">
        <v>16.09</v>
      </c>
      <c r="C6">
        <v>13.85</v>
      </c>
      <c r="D6">
        <v>5.72</v>
      </c>
      <c r="E6">
        <v>32.380000000000003</v>
      </c>
      <c r="G6">
        <v>2008</v>
      </c>
      <c r="H6">
        <f t="shared" ca="1" si="2"/>
        <v>15.11</v>
      </c>
      <c r="I6">
        <f t="shared" ca="1" si="0"/>
        <v>11.72</v>
      </c>
      <c r="J6">
        <f t="shared" ca="1" si="0"/>
        <v>4.3</v>
      </c>
      <c r="K6">
        <f t="shared" ca="1" si="0"/>
        <v>29.62</v>
      </c>
      <c r="L6" s="53">
        <f t="shared" ca="1" si="3"/>
        <v>-0.14439411098527755</v>
      </c>
      <c r="M6" s="53">
        <f t="shared" ca="1" si="1"/>
        <v>0.11832061068702293</v>
      </c>
      <c r="N6" s="53">
        <f t="shared" ca="1" si="1"/>
        <v>-6.9284064665127154E-3</v>
      </c>
      <c r="O6" s="53">
        <f t="shared" ca="1" si="1"/>
        <v>-0.10024301336573516</v>
      </c>
    </row>
    <row r="7" spans="1:15">
      <c r="A7" s="52">
        <v>39233</v>
      </c>
      <c r="B7">
        <v>16.34</v>
      </c>
      <c r="C7">
        <v>13.34</v>
      </c>
      <c r="D7">
        <v>5.63</v>
      </c>
      <c r="E7">
        <v>33.130000000000003</v>
      </c>
      <c r="G7">
        <v>2007</v>
      </c>
      <c r="H7">
        <f t="shared" ca="1" si="2"/>
        <v>17.66</v>
      </c>
      <c r="I7">
        <f t="shared" ca="1" si="0"/>
        <v>10.48</v>
      </c>
      <c r="J7">
        <f t="shared" ca="1" si="0"/>
        <v>4.33</v>
      </c>
      <c r="K7">
        <f t="shared" ca="1" si="0"/>
        <v>32.92</v>
      </c>
      <c r="L7" s="53">
        <f t="shared" ca="1" si="3"/>
        <v>0.22638888888888897</v>
      </c>
      <c r="M7" s="53">
        <f t="shared" ca="1" si="1"/>
        <v>3.7623762376237657E-2</v>
      </c>
      <c r="N7" s="53">
        <f t="shared" ca="1" si="1"/>
        <v>5.0970873786407855E-2</v>
      </c>
      <c r="O7" s="53">
        <f t="shared" ca="1" si="1"/>
        <v>0.15266106442577043</v>
      </c>
    </row>
    <row r="8" spans="1:15">
      <c r="A8" s="52">
        <v>39203</v>
      </c>
      <c r="B8">
        <v>16.59</v>
      </c>
      <c r="C8">
        <v>13.25</v>
      </c>
      <c r="D8">
        <v>5.69</v>
      </c>
      <c r="E8">
        <v>33.729999999999997</v>
      </c>
      <c r="G8">
        <v>2006</v>
      </c>
      <c r="H8">
        <f t="shared" ca="1" si="2"/>
        <v>14.4</v>
      </c>
      <c r="I8">
        <f t="shared" ca="1" si="0"/>
        <v>10.1</v>
      </c>
      <c r="J8">
        <f t="shared" ca="1" si="0"/>
        <v>4.12</v>
      </c>
      <c r="K8">
        <f t="shared" ca="1" si="0"/>
        <v>28.56</v>
      </c>
      <c r="L8" s="53">
        <f t="shared" ca="1" si="3"/>
        <v>0.24031007751937983</v>
      </c>
      <c r="M8" s="53">
        <f t="shared" ca="1" si="1"/>
        <v>1.4056224899598346E-2</v>
      </c>
      <c r="N8" s="53">
        <f t="shared" ca="1" si="1"/>
        <v>4.0404040404040442E-2</v>
      </c>
      <c r="O8" s="53">
        <f t="shared" ca="1" si="1"/>
        <v>8.7171678720974421E-2</v>
      </c>
    </row>
    <row r="9" spans="1:15">
      <c r="A9" s="52">
        <v>39172</v>
      </c>
      <c r="B9">
        <v>17.079999999999998</v>
      </c>
      <c r="C9">
        <v>13.21</v>
      </c>
      <c r="D9">
        <v>5.65</v>
      </c>
      <c r="E9">
        <v>34.130000000000003</v>
      </c>
      <c r="G9">
        <v>2005</v>
      </c>
      <c r="H9">
        <f t="shared" ca="1" si="2"/>
        <v>11.61</v>
      </c>
      <c r="I9">
        <f t="shared" ca="1" si="0"/>
        <v>9.9600000000000009</v>
      </c>
      <c r="J9">
        <f t="shared" ca="1" si="0"/>
        <v>3.96</v>
      </c>
      <c r="K9">
        <f t="shared" ca="1" si="0"/>
        <v>26.27</v>
      </c>
      <c r="L9" s="53">
        <f t="shared" ca="1" si="3"/>
        <v>0.25921908893709311</v>
      </c>
      <c r="M9" s="53">
        <f t="shared" ca="1" si="1"/>
        <v>5.3968253968254221E-2</v>
      </c>
      <c r="N9" s="53">
        <f t="shared" ca="1" si="1"/>
        <v>6.4516129032258007E-2</v>
      </c>
      <c r="O9" s="53">
        <f t="shared" ca="1" si="1"/>
        <v>0.15421792618629171</v>
      </c>
    </row>
    <row r="10" spans="1:15">
      <c r="A10" s="52">
        <v>39141</v>
      </c>
      <c r="B10">
        <v>16.23</v>
      </c>
      <c r="C10">
        <v>12.9</v>
      </c>
      <c r="D10">
        <v>5.56</v>
      </c>
      <c r="E10">
        <v>33.14</v>
      </c>
      <c r="G10">
        <v>2004</v>
      </c>
      <c r="H10">
        <f t="shared" ca="1" si="2"/>
        <v>9.2200000000000006</v>
      </c>
      <c r="I10">
        <f t="shared" ca="1" si="0"/>
        <v>9.4499999999999993</v>
      </c>
      <c r="J10">
        <f t="shared" ca="1" si="0"/>
        <v>3.72</v>
      </c>
      <c r="K10">
        <f t="shared" ca="1" si="0"/>
        <v>22.76</v>
      </c>
      <c r="L10" s="53">
        <f t="shared" ca="1" si="3"/>
        <v>0.22443559096945553</v>
      </c>
      <c r="M10" s="53">
        <f t="shared" ca="1" si="1"/>
        <v>0.10526315789473673</v>
      </c>
      <c r="N10" s="53">
        <f t="shared" ca="1" si="1"/>
        <v>0.11377245508982048</v>
      </c>
      <c r="O10" s="53">
        <f t="shared" ca="1" si="1"/>
        <v>0.11404796867351941</v>
      </c>
    </row>
    <row r="11" spans="1:15">
      <c r="A11" s="52">
        <v>39113</v>
      </c>
      <c r="B11">
        <v>16.3</v>
      </c>
      <c r="C11">
        <v>12.86</v>
      </c>
      <c r="D11">
        <v>5.58</v>
      </c>
      <c r="E11">
        <v>33.119999999999997</v>
      </c>
      <c r="G11">
        <v>2003</v>
      </c>
      <c r="H11">
        <f t="shared" ca="1" si="2"/>
        <v>7.53</v>
      </c>
      <c r="I11">
        <f t="shared" ca="1" si="0"/>
        <v>8.5500000000000007</v>
      </c>
      <c r="J11">
        <f t="shared" ca="1" si="0"/>
        <v>3.34</v>
      </c>
      <c r="K11">
        <f t="shared" ca="1" si="0"/>
        <v>20.43</v>
      </c>
      <c r="L11" s="53">
        <f t="shared" ca="1" si="3"/>
        <v>0.1272455089820359</v>
      </c>
      <c r="M11" s="53">
        <f t="shared" ca="1" si="1"/>
        <v>2.8880866425992746E-2</v>
      </c>
      <c r="N11" s="53">
        <f t="shared" ca="1" si="1"/>
        <v>0.12080536912751683</v>
      </c>
      <c r="O11" s="53">
        <f t="shared" ca="1" si="1"/>
        <v>0.14646464646464641</v>
      </c>
    </row>
    <row r="12" spans="1:15">
      <c r="A12" s="52">
        <v>39084</v>
      </c>
      <c r="B12">
        <v>15.87</v>
      </c>
      <c r="C12">
        <v>12.74</v>
      </c>
      <c r="D12">
        <v>5.51</v>
      </c>
      <c r="E12">
        <v>31.97</v>
      </c>
      <c r="G12">
        <v>2002</v>
      </c>
      <c r="H12">
        <f t="shared" ca="1" si="2"/>
        <v>6.68</v>
      </c>
      <c r="I12">
        <f t="shared" ca="1" si="0"/>
        <v>8.31</v>
      </c>
      <c r="J12">
        <f t="shared" ca="1" si="0"/>
        <v>2.98</v>
      </c>
      <c r="K12">
        <f t="shared" ca="1" si="0"/>
        <v>17.82</v>
      </c>
      <c r="L12" s="53">
        <f t="shared" ca="1" si="3"/>
        <v>-0.13917525773195882</v>
      </c>
      <c r="M12" s="53">
        <f t="shared" ca="1" si="1"/>
        <v>9.4861660079051502E-2</v>
      </c>
      <c r="N12" s="53">
        <f t="shared" ca="1" si="1"/>
        <v>-3.2467532467532534E-2</v>
      </c>
      <c r="O12" s="53">
        <f t="shared" ca="1" si="1"/>
        <v>-0.16690042075736322</v>
      </c>
    </row>
    <row r="13" spans="1:15">
      <c r="A13" s="52">
        <v>39051</v>
      </c>
      <c r="B13">
        <v>15.76</v>
      </c>
      <c r="C13">
        <v>12.74</v>
      </c>
      <c r="D13">
        <v>5.4</v>
      </c>
      <c r="E13">
        <v>31.29</v>
      </c>
      <c r="G13">
        <v>2001</v>
      </c>
      <c r="H13">
        <f t="shared" ca="1" si="2"/>
        <v>7.76</v>
      </c>
      <c r="I13">
        <f t="shared" ca="1" si="0"/>
        <v>7.59</v>
      </c>
      <c r="J13">
        <f t="shared" ca="1" si="0"/>
        <v>3.08</v>
      </c>
      <c r="K13">
        <f t="shared" ca="1" si="0"/>
        <v>21.39</v>
      </c>
      <c r="L13" s="53">
        <f t="shared" ca="1" si="3"/>
        <v>-0.24440116845180138</v>
      </c>
      <c r="M13" s="53">
        <f t="shared" ca="1" si="1"/>
        <v>8.7392550143266412E-2</v>
      </c>
      <c r="N13" s="53">
        <f t="shared" ca="1" si="1"/>
        <v>0</v>
      </c>
      <c r="O13" s="53">
        <f t="shared" ca="1" si="1"/>
        <v>-0.25444405716277452</v>
      </c>
    </row>
    <row r="14" spans="1:15">
      <c r="A14" s="52">
        <v>39021</v>
      </c>
      <c r="B14">
        <v>14.55</v>
      </c>
      <c r="C14">
        <v>12.94</v>
      </c>
      <c r="D14">
        <v>5.33</v>
      </c>
      <c r="E14">
        <v>29.29</v>
      </c>
      <c r="G14">
        <v>2000</v>
      </c>
      <c r="H14">
        <f t="shared" ca="1" si="2"/>
        <v>10.27</v>
      </c>
      <c r="I14">
        <f t="shared" ca="1" si="0"/>
        <v>6.98</v>
      </c>
      <c r="J14">
        <f t="shared" ca="1" si="0"/>
        <v>3.08</v>
      </c>
      <c r="K14">
        <f t="shared" ca="1" si="0"/>
        <v>28.69</v>
      </c>
    </row>
    <row r="15" spans="1:15">
      <c r="A15" s="52">
        <v>38990</v>
      </c>
      <c r="B15">
        <v>15.24</v>
      </c>
      <c r="C15">
        <v>13.16</v>
      </c>
      <c r="D15">
        <v>5.42</v>
      </c>
      <c r="E15">
        <v>29.12</v>
      </c>
      <c r="K15" s="54" t="s">
        <v>37</v>
      </c>
      <c r="L15" s="55">
        <f ca="1">AVERAGE(L3:L13)</f>
        <v>4.9048893814515916E-2</v>
      </c>
      <c r="M15" s="55">
        <f t="shared" ref="M15:O15" ca="1" si="4">AVERAGE(M3:M13)</f>
        <v>6.5940241847404255E-2</v>
      </c>
      <c r="N15" s="55">
        <f t="shared" ca="1" si="4"/>
        <v>5.6191467826037428E-2</v>
      </c>
      <c r="O15" s="55">
        <f t="shared" ca="1" si="4"/>
        <v>1.7837954991754282E-2</v>
      </c>
    </row>
    <row r="16" spans="1:15">
      <c r="A16" s="52">
        <v>38960</v>
      </c>
      <c r="B16">
        <v>14.71</v>
      </c>
      <c r="C16">
        <v>12.84</v>
      </c>
      <c r="D16">
        <v>5.31</v>
      </c>
      <c r="E16">
        <v>28.02</v>
      </c>
      <c r="K16" t="s">
        <v>38</v>
      </c>
      <c r="L16" t="s">
        <v>30</v>
      </c>
      <c r="M16" t="s">
        <v>31</v>
      </c>
      <c r="N16" t="s">
        <v>32</v>
      </c>
      <c r="O16" t="s">
        <v>34</v>
      </c>
    </row>
    <row r="17" spans="1:37">
      <c r="A17" s="52">
        <v>38930</v>
      </c>
      <c r="B17">
        <v>13.33</v>
      </c>
      <c r="C17">
        <v>12.75</v>
      </c>
      <c r="D17">
        <v>5.16</v>
      </c>
      <c r="E17">
        <v>25.6</v>
      </c>
      <c r="K17" t="s">
        <v>30</v>
      </c>
      <c r="L17">
        <f ca="1">COVAR(L3:L13,L3:L13)</f>
        <v>3.1445425755992934E-2</v>
      </c>
      <c r="M17">
        <f ca="1">COVAR(L3:L13,M3:M13)</f>
        <v>-1.8270881193631729E-3</v>
      </c>
      <c r="N17">
        <f ca="1">COVAR(L3:L13,N3:N13)</f>
        <v>5.5613155202410419E-3</v>
      </c>
      <c r="O17">
        <f ca="1">COVAR(L3:L13,O3:O13)</f>
        <v>2.5044723515627653E-2</v>
      </c>
    </row>
    <row r="18" spans="1:37">
      <c r="A18" s="52">
        <v>38898</v>
      </c>
      <c r="B18">
        <v>13.77</v>
      </c>
      <c r="C18">
        <v>12.5</v>
      </c>
      <c r="D18">
        <v>5.15</v>
      </c>
      <c r="E18">
        <v>26.87</v>
      </c>
      <c r="K18" t="s">
        <v>31</v>
      </c>
      <c r="L18">
        <f ca="1">M17</f>
        <v>-1.8270881193631729E-3</v>
      </c>
      <c r="M18">
        <f ca="1">COVAR(M3:M13,M3:M13)</f>
        <v>1.7441768891477104E-3</v>
      </c>
      <c r="N18">
        <f ca="1">COVAR(M3:M13,N3:N13)</f>
        <v>4.4495529096923866E-5</v>
      </c>
      <c r="O18">
        <f ca="1">COVAR(M3:M13,O3:O13)</f>
        <v>-4.5304227348248646E-4</v>
      </c>
    </row>
    <row r="19" spans="1:37">
      <c r="A19" s="52">
        <v>38868</v>
      </c>
      <c r="B19">
        <v>12.48</v>
      </c>
      <c r="C19">
        <v>12.51</v>
      </c>
      <c r="D19">
        <v>4.9800000000000004</v>
      </c>
      <c r="E19">
        <v>25.11</v>
      </c>
      <c r="K19" t="s">
        <v>32</v>
      </c>
      <c r="L19">
        <f ca="1">N17</f>
        <v>5.5613155202410419E-3</v>
      </c>
      <c r="M19">
        <f ca="1">N18</f>
        <v>4.4495529096923866E-5</v>
      </c>
      <c r="N19">
        <f ca="1">COVAR(N3:N13,N3:N13)</f>
        <v>3.2955458735309186E-3</v>
      </c>
      <c r="O19">
        <f ca="1">COVAR(N3:N13,O3:O13)</f>
        <v>5.9024082945591909E-3</v>
      </c>
    </row>
    <row r="20" spans="1:37">
      <c r="A20" s="52">
        <v>38839</v>
      </c>
      <c r="B20">
        <v>12.63</v>
      </c>
      <c r="C20">
        <v>12.34</v>
      </c>
      <c r="D20">
        <v>4.8899999999999997</v>
      </c>
      <c r="E20">
        <v>26.62</v>
      </c>
      <c r="K20" t="s">
        <v>34</v>
      </c>
      <c r="L20">
        <f ca="1">O17</f>
        <v>2.5044723515627653E-2</v>
      </c>
      <c r="M20">
        <f ca="1">O18</f>
        <v>-4.5304227348248646E-4</v>
      </c>
      <c r="N20">
        <f ca="1">O19</f>
        <v>5.9024082945591909E-3</v>
      </c>
      <c r="O20">
        <f ca="1">COVAR(O3:O13,O3:O13)</f>
        <v>2.3654551569853851E-2</v>
      </c>
    </row>
    <row r="21" spans="1:37">
      <c r="A21" s="52">
        <v>38807</v>
      </c>
      <c r="B21">
        <v>14.15</v>
      </c>
      <c r="C21">
        <v>12.34</v>
      </c>
      <c r="D21">
        <v>5.0599999999999996</v>
      </c>
      <c r="E21">
        <v>28.94</v>
      </c>
      <c r="G21" t="s">
        <v>39</v>
      </c>
    </row>
    <row r="22" spans="1:37">
      <c r="A22" s="52">
        <v>38776</v>
      </c>
      <c r="B22">
        <v>14.4</v>
      </c>
      <c r="C22">
        <v>12.04</v>
      </c>
      <c r="D22">
        <v>5.01</v>
      </c>
      <c r="E22">
        <v>28.32</v>
      </c>
      <c r="H22" s="56" t="s">
        <v>30</v>
      </c>
      <c r="I22" s="56" t="s">
        <v>31</v>
      </c>
      <c r="J22" s="56" t="s">
        <v>32</v>
      </c>
      <c r="K22" s="56" t="s">
        <v>34</v>
      </c>
      <c r="L22" s="56" t="s">
        <v>40</v>
      </c>
    </row>
    <row r="23" spans="1:37">
      <c r="A23" s="52">
        <v>38748</v>
      </c>
      <c r="B23">
        <v>13.49</v>
      </c>
      <c r="C23">
        <v>12.04</v>
      </c>
      <c r="D23">
        <v>4.88</v>
      </c>
      <c r="E23">
        <v>26.65</v>
      </c>
      <c r="G23" t="s">
        <v>22</v>
      </c>
      <c r="H23">
        <v>2.2377663188567369E-2</v>
      </c>
      <c r="I23">
        <v>0.6753818115551613</v>
      </c>
      <c r="J23">
        <v>0.30224052525627126</v>
      </c>
      <c r="K23">
        <v>0</v>
      </c>
      <c r="L23">
        <f>SUM(H23:K23)</f>
        <v>1</v>
      </c>
    </row>
    <row r="24" spans="1:37">
      <c r="A24" s="52">
        <v>38720</v>
      </c>
      <c r="B24">
        <v>13.46</v>
      </c>
      <c r="C24">
        <v>12.18</v>
      </c>
      <c r="D24">
        <v>4.88</v>
      </c>
      <c r="E24">
        <v>25.79</v>
      </c>
      <c r="G24" s="56" t="s">
        <v>41</v>
      </c>
      <c r="H24" s="53">
        <f ca="1">SUMPRODUCT(H23:K23,L15:O15)</f>
        <v>6.2615778369500802E-2</v>
      </c>
    </row>
    <row r="25" spans="1:37">
      <c r="A25" s="52">
        <v>38686</v>
      </c>
      <c r="B25">
        <v>14.18</v>
      </c>
      <c r="C25">
        <v>12</v>
      </c>
      <c r="D25">
        <v>4.84</v>
      </c>
      <c r="E25">
        <v>26.72</v>
      </c>
      <c r="G25" s="56" t="s">
        <v>42</v>
      </c>
      <c r="H25">
        <f t="array" aca="1" ref="H25" ca="1">MMULT(MMULT(H23:K23,L17:O20),TRANSPOSE(H23:K23))</f>
        <v>1.1505478920614647E-3</v>
      </c>
    </row>
    <row r="26" spans="1:37">
      <c r="A26" s="52">
        <v>38657</v>
      </c>
      <c r="B26">
        <v>13.97</v>
      </c>
      <c r="C26">
        <v>12.27</v>
      </c>
      <c r="D26">
        <v>4.71</v>
      </c>
      <c r="E26">
        <v>25.98</v>
      </c>
      <c r="G26" s="56" t="s">
        <v>43</v>
      </c>
      <c r="H26" s="53">
        <f ca="1">SQRT(H25)</f>
        <v>3.3919727181412659E-2</v>
      </c>
    </row>
    <row r="27" spans="1:37">
      <c r="A27" s="52">
        <v>38625</v>
      </c>
      <c r="B27">
        <v>13.46</v>
      </c>
      <c r="C27">
        <v>11.95</v>
      </c>
      <c r="D27">
        <v>4.67</v>
      </c>
      <c r="E27">
        <v>24.59</v>
      </c>
    </row>
    <row r="28" spans="1:37">
      <c r="A28" s="52">
        <v>38595</v>
      </c>
      <c r="B28">
        <v>13.75</v>
      </c>
      <c r="C28">
        <v>11.78</v>
      </c>
      <c r="D28">
        <v>4.5999999999999996</v>
      </c>
      <c r="E28">
        <v>25.24</v>
      </c>
      <c r="G28" s="56" t="s">
        <v>74</v>
      </c>
    </row>
    <row r="29" spans="1:37">
      <c r="A29" s="52">
        <v>38566</v>
      </c>
      <c r="B29">
        <v>13.07</v>
      </c>
      <c r="C29">
        <v>11.56</v>
      </c>
      <c r="D29">
        <v>4.42</v>
      </c>
      <c r="E29">
        <v>24.23</v>
      </c>
      <c r="G29" s="56" t="s">
        <v>29</v>
      </c>
      <c r="H29" t="s">
        <v>44</v>
      </c>
      <c r="I29" t="s">
        <v>45</v>
      </c>
      <c r="J29" t="s">
        <v>46</v>
      </c>
      <c r="K29" t="s">
        <v>47</v>
      </c>
      <c r="L29" t="s">
        <v>48</v>
      </c>
      <c r="M29" t="s">
        <v>49</v>
      </c>
      <c r="N29" t="s">
        <v>50</v>
      </c>
      <c r="O29" t="s">
        <v>51</v>
      </c>
      <c r="P29" t="s">
        <v>52</v>
      </c>
      <c r="Q29" t="s">
        <v>53</v>
      </c>
      <c r="R29" t="s">
        <v>54</v>
      </c>
      <c r="S29" t="s">
        <v>55</v>
      </c>
      <c r="T29" t="s">
        <v>56</v>
      </c>
      <c r="U29" t="s">
        <v>57</v>
      </c>
      <c r="V29" t="s">
        <v>58</v>
      </c>
      <c r="W29" t="s">
        <v>59</v>
      </c>
      <c r="X29" t="s">
        <v>60</v>
      </c>
      <c r="Y29" t="s">
        <v>61</v>
      </c>
      <c r="Z29" t="s">
        <v>62</v>
      </c>
      <c r="AA29" t="s">
        <v>63</v>
      </c>
      <c r="AB29" t="s">
        <v>64</v>
      </c>
      <c r="AC29" t="s">
        <v>65</v>
      </c>
      <c r="AD29" t="s">
        <v>66</v>
      </c>
      <c r="AE29" t="s">
        <v>67</v>
      </c>
      <c r="AF29" t="s">
        <v>68</v>
      </c>
      <c r="AG29" t="s">
        <v>69</v>
      </c>
      <c r="AH29" t="s">
        <v>70</v>
      </c>
      <c r="AI29" t="s">
        <v>71</v>
      </c>
      <c r="AJ29" t="s">
        <v>72</v>
      </c>
      <c r="AK29" t="s">
        <v>73</v>
      </c>
    </row>
    <row r="30" spans="1:37">
      <c r="A30" s="52">
        <v>38533</v>
      </c>
      <c r="B30">
        <v>12.63</v>
      </c>
      <c r="C30">
        <v>11.44</v>
      </c>
      <c r="D30">
        <v>4.4000000000000004</v>
      </c>
      <c r="E30">
        <v>23.37</v>
      </c>
      <c r="G30">
        <v>0</v>
      </c>
      <c r="H30" s="57">
        <v>10000</v>
      </c>
      <c r="I30" s="57">
        <v>10001</v>
      </c>
      <c r="J30" s="57">
        <v>10002</v>
      </c>
      <c r="K30" s="57">
        <v>10003</v>
      </c>
      <c r="L30" s="57">
        <v>10004</v>
      </c>
      <c r="M30" s="57">
        <v>10005</v>
      </c>
      <c r="N30" s="57">
        <v>10006</v>
      </c>
      <c r="O30" s="57">
        <v>10007</v>
      </c>
      <c r="P30" s="57">
        <v>10008</v>
      </c>
      <c r="Q30" s="57">
        <v>10009</v>
      </c>
      <c r="R30" s="57">
        <v>10010</v>
      </c>
      <c r="S30" s="57">
        <v>10011</v>
      </c>
      <c r="T30" s="57">
        <v>10012</v>
      </c>
      <c r="U30" s="57">
        <v>10013</v>
      </c>
      <c r="V30" s="57">
        <v>10014</v>
      </c>
      <c r="W30" s="57">
        <v>10015</v>
      </c>
      <c r="X30" s="57">
        <v>10016</v>
      </c>
      <c r="Y30" s="57">
        <v>10017</v>
      </c>
      <c r="Z30" s="57">
        <v>10018</v>
      </c>
      <c r="AA30" s="57">
        <v>10019</v>
      </c>
      <c r="AB30" s="57">
        <v>10020</v>
      </c>
      <c r="AC30" s="57">
        <v>10021</v>
      </c>
      <c r="AD30" s="57">
        <v>10022</v>
      </c>
      <c r="AE30" s="57">
        <v>10023</v>
      </c>
      <c r="AF30" s="57">
        <v>10024</v>
      </c>
      <c r="AG30" s="57">
        <v>10025</v>
      </c>
      <c r="AH30" s="57">
        <v>10026</v>
      </c>
      <c r="AI30" s="57">
        <v>10027</v>
      </c>
      <c r="AJ30" s="57">
        <v>10028</v>
      </c>
      <c r="AK30" s="57">
        <v>10029</v>
      </c>
    </row>
    <row r="31" spans="1:37">
      <c r="A31" s="52">
        <v>38503</v>
      </c>
      <c r="B31">
        <v>11.49</v>
      </c>
      <c r="C31">
        <v>11.43</v>
      </c>
      <c r="D31">
        <v>4.16</v>
      </c>
      <c r="E31">
        <v>21.67</v>
      </c>
      <c r="G31">
        <v>1</v>
      </c>
      <c r="H31" s="57">
        <f ca="1">H30*NORMINV(RAND(),1+$H$24,$H$26)</f>
        <v>10747.163058152926</v>
      </c>
      <c r="I31" s="57">
        <f t="shared" ref="I31:AK31" ca="1" si="5">I30*NORMINV(RAND(),1+$H$24,$H$26)</f>
        <v>10742.181697813825</v>
      </c>
      <c r="J31" s="57">
        <f t="shared" ca="1" si="5"/>
        <v>10929.813231782795</v>
      </c>
      <c r="K31" s="57">
        <f t="shared" ca="1" si="5"/>
        <v>10207.056289522176</v>
      </c>
      <c r="L31" s="57">
        <f t="shared" ca="1" si="5"/>
        <v>10719.634795310229</v>
      </c>
      <c r="M31" s="57">
        <f t="shared" ca="1" si="5"/>
        <v>10786.167172991183</v>
      </c>
      <c r="N31" s="57">
        <f t="shared" ca="1" si="5"/>
        <v>11171.589809967998</v>
      </c>
      <c r="O31" s="57">
        <f t="shared" ca="1" si="5"/>
        <v>10598.393823689765</v>
      </c>
      <c r="P31" s="57">
        <f t="shared" ca="1" si="5"/>
        <v>10515.288353537517</v>
      </c>
      <c r="Q31" s="57">
        <f t="shared" ca="1" si="5"/>
        <v>10604.937176321462</v>
      </c>
      <c r="R31" s="57">
        <f t="shared" ca="1" si="5"/>
        <v>10074.345197842571</v>
      </c>
      <c r="S31" s="57">
        <f t="shared" ca="1" si="5"/>
        <v>11204.394949533307</v>
      </c>
      <c r="T31" s="57">
        <f t="shared" ca="1" si="5"/>
        <v>10857.148906103468</v>
      </c>
      <c r="U31" s="57">
        <f t="shared" ca="1" si="5"/>
        <v>10788.861740066279</v>
      </c>
      <c r="V31" s="57">
        <f t="shared" ca="1" si="5"/>
        <v>10261.849164367417</v>
      </c>
      <c r="W31" s="57">
        <f t="shared" ca="1" si="5"/>
        <v>10611.323586511666</v>
      </c>
      <c r="X31" s="57">
        <f t="shared" ca="1" si="5"/>
        <v>10169.975631604642</v>
      </c>
      <c r="Y31" s="57">
        <f t="shared" ca="1" si="5"/>
        <v>10491.566448875355</v>
      </c>
      <c r="Z31" s="57">
        <f t="shared" ca="1" si="5"/>
        <v>10873.814046276211</v>
      </c>
      <c r="AA31" s="57">
        <f t="shared" ca="1" si="5"/>
        <v>10715.045182331798</v>
      </c>
      <c r="AB31" s="57">
        <f t="shared" ca="1" si="5"/>
        <v>10413.980633421916</v>
      </c>
      <c r="AC31" s="57">
        <f t="shared" ca="1" si="5"/>
        <v>10159.409427388058</v>
      </c>
      <c r="AD31" s="57">
        <f t="shared" ca="1" si="5"/>
        <v>11004.567639896773</v>
      </c>
      <c r="AE31" s="57">
        <f t="shared" ca="1" si="5"/>
        <v>10548.108514048277</v>
      </c>
      <c r="AF31" s="57">
        <f t="shared" ca="1" si="5"/>
        <v>10044.139595476357</v>
      </c>
      <c r="AG31" s="57">
        <f t="shared" ca="1" si="5"/>
        <v>10739.249490761242</v>
      </c>
      <c r="AH31" s="57">
        <f t="shared" ca="1" si="5"/>
        <v>10899.372766547382</v>
      </c>
      <c r="AI31" s="57">
        <f t="shared" ca="1" si="5"/>
        <v>10752.105806769279</v>
      </c>
      <c r="AJ31" s="57">
        <f t="shared" ca="1" si="5"/>
        <v>10394.007738713475</v>
      </c>
      <c r="AK31" s="57">
        <f t="shared" ca="1" si="5"/>
        <v>10929.285774675502</v>
      </c>
    </row>
    <row r="32" spans="1:37">
      <c r="A32" s="52">
        <v>38472</v>
      </c>
      <c r="B32">
        <v>11.64</v>
      </c>
      <c r="C32">
        <v>11.39</v>
      </c>
      <c r="D32">
        <v>4.09</v>
      </c>
      <c r="E32">
        <v>21.6</v>
      </c>
      <c r="G32">
        <v>2</v>
      </c>
      <c r="H32" s="57">
        <f ca="1">(H31+10000)*NORMINV(RAND(),1+$H$24,$H$26)</f>
        <v>22808.137205620958</v>
      </c>
      <c r="I32" s="57">
        <f t="shared" ref="I32:AK40" ca="1" si="6">(I31+10000)*NORMINV(RAND(),1+$H$24,$H$26)</f>
        <v>21192.523505030236</v>
      </c>
      <c r="J32" s="57">
        <f t="shared" ca="1" si="6"/>
        <v>21229.717848043085</v>
      </c>
      <c r="K32" s="57">
        <f t="shared" ca="1" si="6"/>
        <v>22114.834708503131</v>
      </c>
      <c r="L32" s="57">
        <f t="shared" ca="1" si="6"/>
        <v>21533.557680053163</v>
      </c>
      <c r="M32" s="57">
        <f t="shared" ca="1" si="6"/>
        <v>23114.395926051133</v>
      </c>
      <c r="N32" s="57">
        <f t="shared" ca="1" si="6"/>
        <v>22692.835660332843</v>
      </c>
      <c r="O32" s="57">
        <f t="shared" ca="1" si="6"/>
        <v>22111.680075987926</v>
      </c>
      <c r="P32" s="57">
        <f t="shared" ca="1" si="6"/>
        <v>21146.555140295179</v>
      </c>
      <c r="Q32" s="57">
        <f t="shared" ca="1" si="6"/>
        <v>20557.635568381673</v>
      </c>
      <c r="R32" s="57">
        <f t="shared" ca="1" si="6"/>
        <v>20649.726507046245</v>
      </c>
      <c r="S32" s="57">
        <f t="shared" ca="1" si="6"/>
        <v>23672.28656395524</v>
      </c>
      <c r="T32" s="57">
        <f t="shared" ca="1" si="6"/>
        <v>22228.951324574191</v>
      </c>
      <c r="U32" s="57">
        <f t="shared" ca="1" si="6"/>
        <v>21695.1690298918</v>
      </c>
      <c r="V32" s="57">
        <f t="shared" ca="1" si="6"/>
        <v>21801.002128607754</v>
      </c>
      <c r="W32" s="57">
        <f t="shared" ca="1" si="6"/>
        <v>22182.243254141755</v>
      </c>
      <c r="X32" s="57">
        <f t="shared" ca="1" si="6"/>
        <v>21188.196839245295</v>
      </c>
      <c r="Y32" s="57">
        <f t="shared" ca="1" si="6"/>
        <v>22698.130363408385</v>
      </c>
      <c r="Z32" s="57">
        <f t="shared" ca="1" si="6"/>
        <v>21967.877750414176</v>
      </c>
      <c r="AA32" s="57">
        <f t="shared" ca="1" si="6"/>
        <v>21470.747443175744</v>
      </c>
      <c r="AB32" s="57">
        <f t="shared" ca="1" si="6"/>
        <v>21821.478809910132</v>
      </c>
      <c r="AC32" s="57">
        <f t="shared" ca="1" si="6"/>
        <v>21816.819262819026</v>
      </c>
      <c r="AD32" s="57">
        <f t="shared" ca="1" si="6"/>
        <v>21528.045723167728</v>
      </c>
      <c r="AE32" s="57">
        <f t="shared" ca="1" si="6"/>
        <v>21276.722234177007</v>
      </c>
      <c r="AF32" s="57">
        <f t="shared" ca="1" si="6"/>
        <v>22448.655088580308</v>
      </c>
      <c r="AG32" s="57">
        <f t="shared" ca="1" si="6"/>
        <v>21138.593093115225</v>
      </c>
      <c r="AH32" s="57">
        <f t="shared" ca="1" si="6"/>
        <v>21975.471071720662</v>
      </c>
      <c r="AI32" s="57">
        <f t="shared" ca="1" si="6"/>
        <v>21835.165561325466</v>
      </c>
      <c r="AJ32" s="57">
        <f t="shared" ca="1" si="6"/>
        <v>21758.827140921163</v>
      </c>
      <c r="AK32" s="57">
        <f t="shared" ca="1" si="6"/>
        <v>22337.813592361414</v>
      </c>
    </row>
    <row r="33" spans="1:37">
      <c r="A33" s="52">
        <v>38442</v>
      </c>
      <c r="B33">
        <v>10.18</v>
      </c>
      <c r="C33">
        <v>11.18</v>
      </c>
      <c r="D33">
        <v>3.92</v>
      </c>
      <c r="E33">
        <v>20.5</v>
      </c>
      <c r="G33">
        <v>3</v>
      </c>
      <c r="H33" s="57">
        <f t="shared" ref="H33:H50" ca="1" si="7">(H32+10000)*NORMINV(RAND(),1+$H$24,$H$26)</f>
        <v>35025.018606068705</v>
      </c>
      <c r="I33" s="57">
        <f t="shared" ca="1" si="6"/>
        <v>34867.267237002998</v>
      </c>
      <c r="J33" s="57">
        <f t="shared" ca="1" si="6"/>
        <v>33478.254807671292</v>
      </c>
      <c r="K33" s="57">
        <f t="shared" ca="1" si="6"/>
        <v>36960.521835516782</v>
      </c>
      <c r="L33" s="57">
        <f t="shared" ca="1" si="6"/>
        <v>32777.383458955745</v>
      </c>
      <c r="M33" s="57">
        <f t="shared" ca="1" si="6"/>
        <v>35067.738360505173</v>
      </c>
      <c r="N33" s="57">
        <f t="shared" ca="1" si="6"/>
        <v>34272.139576808288</v>
      </c>
      <c r="O33" s="57">
        <f t="shared" ca="1" si="6"/>
        <v>34702.878967957149</v>
      </c>
      <c r="P33" s="57">
        <f t="shared" ca="1" si="6"/>
        <v>35073.400374100951</v>
      </c>
      <c r="Q33" s="57">
        <f t="shared" ca="1" si="6"/>
        <v>33268.344040903256</v>
      </c>
      <c r="R33" s="57">
        <f t="shared" ca="1" si="6"/>
        <v>31826.013717956193</v>
      </c>
      <c r="S33" s="57">
        <f t="shared" ca="1" si="6"/>
        <v>36323.268251315378</v>
      </c>
      <c r="T33" s="57">
        <f t="shared" ca="1" si="6"/>
        <v>34067.612519335147</v>
      </c>
      <c r="U33" s="57">
        <f t="shared" ca="1" si="6"/>
        <v>33255.512560247844</v>
      </c>
      <c r="V33" s="57">
        <f t="shared" ca="1" si="6"/>
        <v>34305.85338869437</v>
      </c>
      <c r="W33" s="57">
        <f t="shared" ca="1" si="6"/>
        <v>34931.622478425714</v>
      </c>
      <c r="X33" s="57">
        <f t="shared" ca="1" si="6"/>
        <v>31614.960113968104</v>
      </c>
      <c r="Y33" s="57">
        <f t="shared" ca="1" si="6"/>
        <v>33671.417665043009</v>
      </c>
      <c r="Z33" s="57">
        <f t="shared" ca="1" si="6"/>
        <v>33066.304894381996</v>
      </c>
      <c r="AA33" s="57">
        <f t="shared" ca="1" si="6"/>
        <v>31805.545030974667</v>
      </c>
      <c r="AB33" s="57">
        <f t="shared" ca="1" si="6"/>
        <v>33470.592538507175</v>
      </c>
      <c r="AC33" s="57">
        <f t="shared" ca="1" si="6"/>
        <v>32669.132052424542</v>
      </c>
      <c r="AD33" s="57">
        <f t="shared" ca="1" si="6"/>
        <v>34309.715248618581</v>
      </c>
      <c r="AE33" s="57">
        <f t="shared" ca="1" si="6"/>
        <v>35613.086652444625</v>
      </c>
      <c r="AF33" s="57">
        <f t="shared" ca="1" si="6"/>
        <v>35151.312631845474</v>
      </c>
      <c r="AG33" s="57">
        <f t="shared" ca="1" si="6"/>
        <v>33635.490155128726</v>
      </c>
      <c r="AH33" s="57">
        <f t="shared" ca="1" si="6"/>
        <v>34475.19582036807</v>
      </c>
      <c r="AI33" s="57">
        <f t="shared" ca="1" si="6"/>
        <v>34586.476722923086</v>
      </c>
      <c r="AJ33" s="57">
        <f t="shared" ca="1" si="6"/>
        <v>31796.208342700585</v>
      </c>
      <c r="AK33" s="57">
        <f t="shared" ca="1" si="6"/>
        <v>34373.246958268959</v>
      </c>
    </row>
    <row r="34" spans="1:37">
      <c r="A34" s="52">
        <v>38412</v>
      </c>
      <c r="B34">
        <v>9.0299999999999994</v>
      </c>
      <c r="C34">
        <v>11.4</v>
      </c>
      <c r="D34">
        <v>3.64</v>
      </c>
      <c r="E34">
        <v>18.53</v>
      </c>
      <c r="G34">
        <v>4</v>
      </c>
      <c r="H34" s="57">
        <f t="shared" ca="1" si="7"/>
        <v>49013.086805764542</v>
      </c>
      <c r="I34" s="57">
        <f t="shared" ca="1" si="6"/>
        <v>50394.281507341286</v>
      </c>
      <c r="J34" s="57">
        <f t="shared" ca="1" si="6"/>
        <v>45551.360231982646</v>
      </c>
      <c r="K34" s="57">
        <f t="shared" ca="1" si="6"/>
        <v>50168.042063650122</v>
      </c>
      <c r="L34" s="57">
        <f t="shared" ca="1" si="6"/>
        <v>48043.438258177957</v>
      </c>
      <c r="M34" s="57">
        <f t="shared" ca="1" si="6"/>
        <v>46625.948024729005</v>
      </c>
      <c r="N34" s="57">
        <f t="shared" ca="1" si="6"/>
        <v>49344.227557868915</v>
      </c>
      <c r="O34" s="57">
        <f t="shared" ca="1" si="6"/>
        <v>44033.258679639286</v>
      </c>
      <c r="P34" s="57">
        <f t="shared" ca="1" si="6"/>
        <v>48438.619620865458</v>
      </c>
      <c r="Q34" s="57">
        <f t="shared" ca="1" si="6"/>
        <v>46136.234707234784</v>
      </c>
      <c r="R34" s="57">
        <f t="shared" ca="1" si="6"/>
        <v>44801.560969826154</v>
      </c>
      <c r="S34" s="57">
        <f t="shared" ca="1" si="6"/>
        <v>44282.243422600688</v>
      </c>
      <c r="T34" s="57">
        <f t="shared" ca="1" si="6"/>
        <v>47228.943543454101</v>
      </c>
      <c r="U34" s="57">
        <f t="shared" ca="1" si="6"/>
        <v>46688.547844600289</v>
      </c>
      <c r="V34" s="57">
        <f t="shared" ca="1" si="6"/>
        <v>52122.153996654837</v>
      </c>
      <c r="W34" s="57">
        <f t="shared" ca="1" si="6"/>
        <v>48348.100228234027</v>
      </c>
      <c r="X34" s="57">
        <f t="shared" ca="1" si="6"/>
        <v>41708.084673122386</v>
      </c>
      <c r="Y34" s="57">
        <f t="shared" ca="1" si="6"/>
        <v>48162.398200258765</v>
      </c>
      <c r="Z34" s="57">
        <f t="shared" ca="1" si="6"/>
        <v>46834.432969113877</v>
      </c>
      <c r="AA34" s="57">
        <f t="shared" ca="1" si="6"/>
        <v>44818.104280369436</v>
      </c>
      <c r="AB34" s="57">
        <f t="shared" ca="1" si="6"/>
        <v>47676.70467022137</v>
      </c>
      <c r="AC34" s="57">
        <f t="shared" ca="1" si="6"/>
        <v>44429.385331948099</v>
      </c>
      <c r="AD34" s="57">
        <f t="shared" ca="1" si="6"/>
        <v>46752.170914679118</v>
      </c>
      <c r="AE34" s="57">
        <f t="shared" ca="1" si="6"/>
        <v>47896.692921756643</v>
      </c>
      <c r="AF34" s="57">
        <f t="shared" ca="1" si="6"/>
        <v>47760.498099114491</v>
      </c>
      <c r="AG34" s="57">
        <f t="shared" ca="1" si="6"/>
        <v>44741.810307691354</v>
      </c>
      <c r="AH34" s="57">
        <f t="shared" ca="1" si="6"/>
        <v>50253.150043492744</v>
      </c>
      <c r="AI34" s="57">
        <f t="shared" ca="1" si="6"/>
        <v>46572.501981881542</v>
      </c>
      <c r="AJ34" s="57">
        <f t="shared" ca="1" si="6"/>
        <v>43787.152995048877</v>
      </c>
      <c r="AK34" s="57">
        <f t="shared" ca="1" si="6"/>
        <v>46227.214021865395</v>
      </c>
    </row>
    <row r="35" spans="1:37">
      <c r="A35" s="52">
        <v>38384</v>
      </c>
      <c r="B35">
        <v>8.26</v>
      </c>
      <c r="C35">
        <v>10.76</v>
      </c>
      <c r="D35">
        <v>3.57</v>
      </c>
      <c r="E35">
        <v>17.059999999999999</v>
      </c>
      <c r="G35">
        <v>5</v>
      </c>
      <c r="H35" s="57">
        <f t="shared" ca="1" si="7"/>
        <v>63093.641282702956</v>
      </c>
      <c r="I35" s="57">
        <f t="shared" ca="1" si="6"/>
        <v>64327.527480917823</v>
      </c>
      <c r="J35" s="57">
        <f t="shared" ca="1" si="6"/>
        <v>59879.324246557386</v>
      </c>
      <c r="K35" s="57">
        <f t="shared" ca="1" si="6"/>
        <v>62101.729574372628</v>
      </c>
      <c r="L35" s="57">
        <f t="shared" ca="1" si="6"/>
        <v>64469.04185009998</v>
      </c>
      <c r="M35" s="57">
        <f t="shared" ca="1" si="6"/>
        <v>60556.262608438163</v>
      </c>
      <c r="N35" s="57">
        <f t="shared" ca="1" si="6"/>
        <v>64910.704180260829</v>
      </c>
      <c r="O35" s="57">
        <f t="shared" ca="1" si="6"/>
        <v>58286.674547152557</v>
      </c>
      <c r="P35" s="57">
        <f t="shared" ca="1" si="6"/>
        <v>63224.943563634908</v>
      </c>
      <c r="Q35" s="57">
        <f t="shared" ca="1" si="6"/>
        <v>55619.226972901342</v>
      </c>
      <c r="R35" s="57">
        <f t="shared" ca="1" si="6"/>
        <v>57981.310784153808</v>
      </c>
      <c r="S35" s="57">
        <f t="shared" ca="1" si="6"/>
        <v>57153.882105252938</v>
      </c>
      <c r="T35" s="57">
        <f t="shared" ca="1" si="6"/>
        <v>59295.625748537299</v>
      </c>
      <c r="U35" s="57">
        <f t="shared" ca="1" si="6"/>
        <v>59334.237767511404</v>
      </c>
      <c r="V35" s="57">
        <f t="shared" ca="1" si="6"/>
        <v>66087.514083489616</v>
      </c>
      <c r="W35" s="57">
        <f t="shared" ca="1" si="6"/>
        <v>66368.000325496076</v>
      </c>
      <c r="X35" s="57">
        <f t="shared" ca="1" si="6"/>
        <v>55007.290606723487</v>
      </c>
      <c r="Y35" s="57">
        <f t="shared" ca="1" si="6"/>
        <v>64406.701319455446</v>
      </c>
      <c r="Z35" s="57">
        <f t="shared" ca="1" si="6"/>
        <v>60986.446175370074</v>
      </c>
      <c r="AA35" s="57">
        <f t="shared" ca="1" si="6"/>
        <v>57461.816075046067</v>
      </c>
      <c r="AB35" s="57">
        <f t="shared" ca="1" si="6"/>
        <v>63010.289616531729</v>
      </c>
      <c r="AC35" s="57">
        <f t="shared" ca="1" si="6"/>
        <v>56757.110294871301</v>
      </c>
      <c r="AD35" s="57">
        <f t="shared" ca="1" si="6"/>
        <v>60442.691745038428</v>
      </c>
      <c r="AE35" s="57">
        <f t="shared" ca="1" si="6"/>
        <v>62142.401134159183</v>
      </c>
      <c r="AF35" s="57">
        <f t="shared" ca="1" si="6"/>
        <v>59306.663216187968</v>
      </c>
      <c r="AG35" s="57">
        <f t="shared" ca="1" si="6"/>
        <v>56319.45512869049</v>
      </c>
      <c r="AH35" s="57">
        <f t="shared" ca="1" si="6"/>
        <v>63853.579201372806</v>
      </c>
      <c r="AI35" s="57">
        <f t="shared" ca="1" si="6"/>
        <v>60731.074568098418</v>
      </c>
      <c r="AJ35" s="57">
        <f t="shared" ca="1" si="6"/>
        <v>55071.162609000079</v>
      </c>
      <c r="AK35" s="57">
        <f t="shared" ca="1" si="6"/>
        <v>58971.399877979609</v>
      </c>
    </row>
    <row r="36" spans="1:37">
      <c r="A36" s="52">
        <v>38353</v>
      </c>
      <c r="B36">
        <v>9.1300000000000008</v>
      </c>
      <c r="C36">
        <v>10.93</v>
      </c>
      <c r="D36">
        <v>3.67</v>
      </c>
      <c r="E36">
        <v>19.05</v>
      </c>
      <c r="G36">
        <v>6</v>
      </c>
      <c r="H36" s="57">
        <f t="shared" ca="1" si="7"/>
        <v>76638.07817410327</v>
      </c>
      <c r="I36" s="57">
        <f t="shared" ca="1" si="6"/>
        <v>75829.203608990632</v>
      </c>
      <c r="J36" s="57">
        <f t="shared" ca="1" si="6"/>
        <v>76410.927585718367</v>
      </c>
      <c r="K36" s="57">
        <f t="shared" ca="1" si="6"/>
        <v>73913.277395119672</v>
      </c>
      <c r="L36" s="57">
        <f t="shared" ca="1" si="6"/>
        <v>76717.18060641973</v>
      </c>
      <c r="M36" s="57">
        <f t="shared" ca="1" si="6"/>
        <v>77125.191106119964</v>
      </c>
      <c r="N36" s="57">
        <f t="shared" ca="1" si="6"/>
        <v>75893.498393152899</v>
      </c>
      <c r="O36" s="57">
        <f t="shared" ca="1" si="6"/>
        <v>70883.192566467624</v>
      </c>
      <c r="P36" s="57">
        <f t="shared" ca="1" si="6"/>
        <v>76841.53695096806</v>
      </c>
      <c r="Q36" s="57">
        <f t="shared" ca="1" si="6"/>
        <v>69319.581845280569</v>
      </c>
      <c r="R36" s="57">
        <f t="shared" ca="1" si="6"/>
        <v>71066.700779123043</v>
      </c>
      <c r="S36" s="57">
        <f t="shared" ca="1" si="6"/>
        <v>70064.497901958719</v>
      </c>
      <c r="T36" s="57">
        <f t="shared" ca="1" si="6"/>
        <v>70903.008340426313</v>
      </c>
      <c r="U36" s="57">
        <f t="shared" ca="1" si="6"/>
        <v>72885.167727111213</v>
      </c>
      <c r="V36" s="57">
        <f t="shared" ca="1" si="6"/>
        <v>80884.695124566249</v>
      </c>
      <c r="W36" s="57">
        <f t="shared" ca="1" si="6"/>
        <v>75923.226804072372</v>
      </c>
      <c r="X36" s="57">
        <f t="shared" ca="1" si="6"/>
        <v>67746.484716022896</v>
      </c>
      <c r="Y36" s="57">
        <f t="shared" ca="1" si="6"/>
        <v>78284.025142895625</v>
      </c>
      <c r="Z36" s="57">
        <f t="shared" ca="1" si="6"/>
        <v>76606.352864762128</v>
      </c>
      <c r="AA36" s="57">
        <f t="shared" ca="1" si="6"/>
        <v>69320.947842472757</v>
      </c>
      <c r="AB36" s="57">
        <f t="shared" ca="1" si="6"/>
        <v>78857.175920486145</v>
      </c>
      <c r="AC36" s="57">
        <f t="shared" ca="1" si="6"/>
        <v>75062.348795750935</v>
      </c>
      <c r="AD36" s="57">
        <f t="shared" ca="1" si="6"/>
        <v>74477.934433755683</v>
      </c>
      <c r="AE36" s="57">
        <f t="shared" ca="1" si="6"/>
        <v>79754.32424085938</v>
      </c>
      <c r="AF36" s="57">
        <f t="shared" ca="1" si="6"/>
        <v>72964.453089674658</v>
      </c>
      <c r="AG36" s="57">
        <f t="shared" ca="1" si="6"/>
        <v>70393.337299639956</v>
      </c>
      <c r="AH36" s="57">
        <f t="shared" ca="1" si="6"/>
        <v>73127.684062125103</v>
      </c>
      <c r="AI36" s="57">
        <f t="shared" ca="1" si="6"/>
        <v>71191.020586058003</v>
      </c>
      <c r="AJ36" s="57">
        <f t="shared" ca="1" si="6"/>
        <v>68800.714909669798</v>
      </c>
      <c r="AK36" s="57">
        <f t="shared" ca="1" si="6"/>
        <v>74252.298871569932</v>
      </c>
    </row>
    <row r="37" spans="1:37">
      <c r="A37" s="52">
        <v>38321</v>
      </c>
      <c r="B37">
        <v>10.37</v>
      </c>
      <c r="C37">
        <v>10.83</v>
      </c>
      <c r="D37">
        <v>3.47</v>
      </c>
      <c r="E37">
        <v>20.76</v>
      </c>
      <c r="G37">
        <v>7</v>
      </c>
      <c r="H37" s="57">
        <f t="shared" ca="1" si="7"/>
        <v>93514.321775091827</v>
      </c>
      <c r="I37" s="57">
        <f t="shared" ca="1" si="6"/>
        <v>95139.700650493018</v>
      </c>
      <c r="J37" s="57">
        <f t="shared" ca="1" si="6"/>
        <v>90408.988370541789</v>
      </c>
      <c r="K37" s="57">
        <f t="shared" ca="1" si="6"/>
        <v>92163.140167134814</v>
      </c>
      <c r="L37" s="57">
        <f t="shared" ca="1" si="6"/>
        <v>90506.000298390965</v>
      </c>
      <c r="M37" s="57">
        <f t="shared" ca="1" si="6"/>
        <v>88564.090601119824</v>
      </c>
      <c r="N37" s="57">
        <f t="shared" ca="1" si="6"/>
        <v>87482.938268125188</v>
      </c>
      <c r="O37" s="57">
        <f t="shared" ca="1" si="6"/>
        <v>80875.12139097511</v>
      </c>
      <c r="P37" s="57">
        <f t="shared" ca="1" si="6"/>
        <v>90051.324823937815</v>
      </c>
      <c r="Q37" s="57">
        <f t="shared" ca="1" si="6"/>
        <v>79955.3378700873</v>
      </c>
      <c r="R37" s="57">
        <f t="shared" ca="1" si="6"/>
        <v>87549.02764413871</v>
      </c>
      <c r="S37" s="57">
        <f t="shared" ca="1" si="6"/>
        <v>86103.708114665889</v>
      </c>
      <c r="T37" s="57">
        <f t="shared" ca="1" si="6"/>
        <v>84503.833007378824</v>
      </c>
      <c r="U37" s="57">
        <f t="shared" ca="1" si="6"/>
        <v>83290.307695567142</v>
      </c>
      <c r="V37" s="57">
        <f t="shared" ca="1" si="6"/>
        <v>97832.374574392888</v>
      </c>
      <c r="W37" s="57">
        <f t="shared" ca="1" si="6"/>
        <v>93594.584680591142</v>
      </c>
      <c r="X37" s="57">
        <f t="shared" ca="1" si="6"/>
        <v>80705.470385281733</v>
      </c>
      <c r="Y37" s="57">
        <f t="shared" ca="1" si="6"/>
        <v>97205.568214722749</v>
      </c>
      <c r="Z37" s="57">
        <f t="shared" ca="1" si="6"/>
        <v>89166.311291269725</v>
      </c>
      <c r="AA37" s="57">
        <f t="shared" ca="1" si="6"/>
        <v>80300.458846405003</v>
      </c>
      <c r="AB37" s="57">
        <f t="shared" ca="1" si="6"/>
        <v>92892.615850503033</v>
      </c>
      <c r="AC37" s="57">
        <f t="shared" ca="1" si="6"/>
        <v>93547.912495352313</v>
      </c>
      <c r="AD37" s="57">
        <f t="shared" ca="1" si="6"/>
        <v>91032.385089484436</v>
      </c>
      <c r="AE37" s="57">
        <f t="shared" ca="1" si="6"/>
        <v>96469.263764955525</v>
      </c>
      <c r="AF37" s="57">
        <f t="shared" ca="1" si="6"/>
        <v>87128.398322516266</v>
      </c>
      <c r="AG37" s="57">
        <f t="shared" ca="1" si="6"/>
        <v>82704.441217305997</v>
      </c>
      <c r="AH37" s="57">
        <f t="shared" ca="1" si="6"/>
        <v>90025.988023861079</v>
      </c>
      <c r="AI37" s="57">
        <f t="shared" ca="1" si="6"/>
        <v>88730.557145892133</v>
      </c>
      <c r="AJ37" s="57">
        <f t="shared" ca="1" si="6"/>
        <v>83402.936833903819</v>
      </c>
      <c r="AK37" s="57">
        <f t="shared" ca="1" si="6"/>
        <v>94626.322986142826</v>
      </c>
    </row>
    <row r="38" spans="1:37">
      <c r="A38" s="52">
        <v>38293</v>
      </c>
      <c r="B38">
        <v>9.59</v>
      </c>
      <c r="C38">
        <v>10.29</v>
      </c>
      <c r="D38">
        <v>3.2</v>
      </c>
      <c r="E38">
        <v>20.39</v>
      </c>
      <c r="G38">
        <v>8</v>
      </c>
      <c r="H38" s="57">
        <f t="shared" ca="1" si="7"/>
        <v>109557.8248907466</v>
      </c>
      <c r="I38" s="57">
        <f t="shared" ca="1" si="6"/>
        <v>105971.28937673589</v>
      </c>
      <c r="J38" s="57">
        <f t="shared" ca="1" si="6"/>
        <v>110907.12171278514</v>
      </c>
      <c r="K38" s="57">
        <f t="shared" ca="1" si="6"/>
        <v>111097.50266444242</v>
      </c>
      <c r="L38" s="57">
        <f t="shared" ca="1" si="6"/>
        <v>107029.06096399161</v>
      </c>
      <c r="M38" s="57">
        <f t="shared" ca="1" si="6"/>
        <v>102678.8481506119</v>
      </c>
      <c r="N38" s="57">
        <f t="shared" ca="1" si="6"/>
        <v>102101.83587855526</v>
      </c>
      <c r="O38" s="57">
        <f t="shared" ca="1" si="6"/>
        <v>98598.908959557841</v>
      </c>
      <c r="P38" s="57">
        <f t="shared" ca="1" si="6"/>
        <v>119670.4134780692</v>
      </c>
      <c r="Q38" s="57">
        <f t="shared" ca="1" si="6"/>
        <v>99385.094996091997</v>
      </c>
      <c r="R38" s="57">
        <f t="shared" ca="1" si="6"/>
        <v>100257.26458520954</v>
      </c>
      <c r="S38" s="57">
        <f t="shared" ca="1" si="6"/>
        <v>99360.529754671501</v>
      </c>
      <c r="T38" s="57">
        <f t="shared" ca="1" si="6"/>
        <v>103084.89512819079</v>
      </c>
      <c r="U38" s="57">
        <f t="shared" ca="1" si="6"/>
        <v>99324.609752076576</v>
      </c>
      <c r="V38" s="57">
        <f t="shared" ca="1" si="6"/>
        <v>111614.60022631708</v>
      </c>
      <c r="W38" s="57">
        <f t="shared" ca="1" si="6"/>
        <v>108542.60672818606</v>
      </c>
      <c r="X38" s="57">
        <f t="shared" ca="1" si="6"/>
        <v>95447.102883607644</v>
      </c>
      <c r="Y38" s="57">
        <f t="shared" ca="1" si="6"/>
        <v>111870.68916887384</v>
      </c>
      <c r="Z38" s="57">
        <f t="shared" ca="1" si="6"/>
        <v>108144.18461022324</v>
      </c>
      <c r="AA38" s="57">
        <f t="shared" ca="1" si="6"/>
        <v>97649.845911801633</v>
      </c>
      <c r="AB38" s="57">
        <f t="shared" ca="1" si="6"/>
        <v>107971.05659879166</v>
      </c>
      <c r="AC38" s="57">
        <f t="shared" ca="1" si="6"/>
        <v>109040.05087561427</v>
      </c>
      <c r="AD38" s="57">
        <f t="shared" ca="1" si="6"/>
        <v>108175.76339043656</v>
      </c>
      <c r="AE38" s="57">
        <f t="shared" ca="1" si="6"/>
        <v>118651.88554262723</v>
      </c>
      <c r="AF38" s="57">
        <f t="shared" ca="1" si="6"/>
        <v>99340.164670933285</v>
      </c>
      <c r="AG38" s="57">
        <f t="shared" ca="1" si="6"/>
        <v>100172.22278084904</v>
      </c>
      <c r="AH38" s="57">
        <f t="shared" ca="1" si="6"/>
        <v>105991.33998320578</v>
      </c>
      <c r="AI38" s="57">
        <f t="shared" ca="1" si="6"/>
        <v>105577.07311345173</v>
      </c>
      <c r="AJ38" s="57">
        <f t="shared" ca="1" si="6"/>
        <v>96319.702601572717</v>
      </c>
      <c r="AK38" s="57">
        <f t="shared" ca="1" si="6"/>
        <v>114163.20259534613</v>
      </c>
    </row>
    <row r="39" spans="1:37">
      <c r="A39" s="52">
        <v>38260</v>
      </c>
      <c r="B39">
        <v>10.23</v>
      </c>
      <c r="C39">
        <v>10.27</v>
      </c>
      <c r="D39">
        <v>3.41</v>
      </c>
      <c r="E39">
        <v>22.13</v>
      </c>
      <c r="G39">
        <v>9</v>
      </c>
      <c r="H39" s="57">
        <f t="shared" ca="1" si="7"/>
        <v>130922.28413731263</v>
      </c>
      <c r="I39" s="57">
        <f t="shared" ca="1" si="6"/>
        <v>121173.92912814677</v>
      </c>
      <c r="J39" s="57">
        <f t="shared" ca="1" si="6"/>
        <v>129213.4873062699</v>
      </c>
      <c r="K39" s="57">
        <f t="shared" ca="1" si="6"/>
        <v>132955.48345874363</v>
      </c>
      <c r="L39" s="57">
        <f t="shared" ca="1" si="6"/>
        <v>128034.43569995344</v>
      </c>
      <c r="M39" s="57">
        <f t="shared" ca="1" si="6"/>
        <v>121451.47857512938</v>
      </c>
      <c r="N39" s="57">
        <f t="shared" ca="1" si="6"/>
        <v>116445.85374375571</v>
      </c>
      <c r="O39" s="57">
        <f t="shared" ca="1" si="6"/>
        <v>110985.32274484899</v>
      </c>
      <c r="P39" s="57">
        <f t="shared" ca="1" si="6"/>
        <v>138093.7067444578</v>
      </c>
      <c r="Q39" s="57">
        <f t="shared" ca="1" si="6"/>
        <v>116388.3354742037</v>
      </c>
      <c r="R39" s="57">
        <f t="shared" ca="1" si="6"/>
        <v>116472.6748467982</v>
      </c>
      <c r="S39" s="57">
        <f t="shared" ca="1" si="6"/>
        <v>111605.16081541736</v>
      </c>
      <c r="T39" s="57">
        <f t="shared" ca="1" si="6"/>
        <v>124854.41141041419</v>
      </c>
      <c r="U39" s="57">
        <f t="shared" ca="1" si="6"/>
        <v>110806.21569209978</v>
      </c>
      <c r="V39" s="57">
        <f t="shared" ca="1" si="6"/>
        <v>130909.87149092554</v>
      </c>
      <c r="W39" s="57">
        <f t="shared" ca="1" si="6"/>
        <v>125730.01001624585</v>
      </c>
      <c r="X39" s="57">
        <f t="shared" ca="1" si="6"/>
        <v>105900.4692050257</v>
      </c>
      <c r="Y39" s="57">
        <f t="shared" ca="1" si="6"/>
        <v>137450.51473246267</v>
      </c>
      <c r="Z39" s="57">
        <f t="shared" ca="1" si="6"/>
        <v>129723.87157476724</v>
      </c>
      <c r="AA39" s="57">
        <f t="shared" ca="1" si="6"/>
        <v>113676.86780196693</v>
      </c>
      <c r="AB39" s="57">
        <f t="shared" ca="1" si="6"/>
        <v>124437.70390295</v>
      </c>
      <c r="AC39" s="57">
        <f t="shared" ca="1" si="6"/>
        <v>125389.50815065512</v>
      </c>
      <c r="AD39" s="57">
        <f t="shared" ca="1" si="6"/>
        <v>120954.80544174774</v>
      </c>
      <c r="AE39" s="57">
        <f t="shared" ca="1" si="6"/>
        <v>140985.822615182</v>
      </c>
      <c r="AF39" s="57">
        <f t="shared" ca="1" si="6"/>
        <v>110542.05136996765</v>
      </c>
      <c r="AG39" s="57">
        <f t="shared" ca="1" si="6"/>
        <v>121541.18206839071</v>
      </c>
      <c r="AH39" s="57">
        <f t="shared" ca="1" si="6"/>
        <v>119214.0042287028</v>
      </c>
      <c r="AI39" s="57">
        <f t="shared" ca="1" si="6"/>
        <v>118011.46354528551</v>
      </c>
      <c r="AJ39" s="57">
        <f t="shared" ca="1" si="6"/>
        <v>110740.63025634921</v>
      </c>
      <c r="AK39" s="57">
        <f t="shared" ca="1" si="6"/>
        <v>131112.83014294392</v>
      </c>
    </row>
    <row r="40" spans="1:37">
      <c r="A40" s="52">
        <v>38231</v>
      </c>
      <c r="B40">
        <v>13.13</v>
      </c>
      <c r="C40">
        <v>11.27</v>
      </c>
      <c r="D40">
        <v>4.04</v>
      </c>
      <c r="E40">
        <v>26.87</v>
      </c>
      <c r="G40">
        <v>10</v>
      </c>
      <c r="H40" s="57">
        <f t="shared" ca="1" si="7"/>
        <v>151451.02425604413</v>
      </c>
      <c r="I40" s="57">
        <f t="shared" ca="1" si="6"/>
        <v>137850.87012283198</v>
      </c>
      <c r="J40" s="57">
        <f t="shared" ca="1" si="6"/>
        <v>145394.25655194197</v>
      </c>
      <c r="K40" s="57">
        <f t="shared" ca="1" si="6"/>
        <v>153347.37189304901</v>
      </c>
      <c r="L40" s="57">
        <f t="shared" ca="1" si="6"/>
        <v>145674.42012571834</v>
      </c>
      <c r="M40" s="57">
        <f t="shared" ca="1" si="6"/>
        <v>148409.15987957787</v>
      </c>
      <c r="N40" s="57">
        <f t="shared" ca="1" si="6"/>
        <v>131297.23673878933</v>
      </c>
      <c r="O40" s="57">
        <f t="shared" ca="1" si="6"/>
        <v>123960.1733975456</v>
      </c>
      <c r="P40" s="57">
        <f t="shared" ca="1" si="6"/>
        <v>165972.60772540042</v>
      </c>
      <c r="Q40" s="57">
        <f t="shared" ca="1" si="6"/>
        <v>124272.22454164951</v>
      </c>
      <c r="R40" s="57">
        <f t="shared" ca="1" si="6"/>
        <v>139658.32175278579</v>
      </c>
      <c r="S40" s="57">
        <f t="shared" ca="1" si="6"/>
        <v>128526.97610013736</v>
      </c>
      <c r="T40" s="57">
        <f t="shared" ca="1" si="6"/>
        <v>144423.97411472484</v>
      </c>
      <c r="U40" s="57">
        <f t="shared" ca="1" si="6"/>
        <v>128985.60345500664</v>
      </c>
      <c r="V40" s="57">
        <f t="shared" ca="1" si="6"/>
        <v>149105.67943226575</v>
      </c>
      <c r="W40" s="57">
        <f t="shared" ca="1" si="6"/>
        <v>140842.52890752663</v>
      </c>
      <c r="X40" s="57">
        <f t="shared" ca="1" si="6"/>
        <v>117453.69906154621</v>
      </c>
      <c r="Y40" s="57">
        <f t="shared" ca="1" si="6"/>
        <v>154237.58528968575</v>
      </c>
      <c r="Z40" s="57">
        <f t="shared" ca="1" si="6"/>
        <v>150639.94038739876</v>
      </c>
      <c r="AA40" s="57">
        <f t="shared" ca="1" si="6"/>
        <v>129132.14506885737</v>
      </c>
      <c r="AB40" s="57">
        <f t="shared" ca="1" si="6"/>
        <v>144212.68003720228</v>
      </c>
      <c r="AC40" s="57">
        <f t="shared" ca="1" si="6"/>
        <v>142793.90553272367</v>
      </c>
      <c r="AD40" s="57">
        <f t="shared" ca="1" si="6"/>
        <v>136234.32172466291</v>
      </c>
      <c r="AE40" s="57">
        <f t="shared" ca="1" si="6"/>
        <v>154107.80817916102</v>
      </c>
      <c r="AF40" s="57">
        <f t="shared" ref="AF40:AF50" ca="1" si="8">(AF39+10000)*NORMINV(RAND(),1+$H$24,$H$26)</f>
        <v>128225.99801953664</v>
      </c>
      <c r="AG40" s="57">
        <f t="shared" ref="AG40:AG50" ca="1" si="9">(AG39+10000)*NORMINV(RAND(),1+$H$24,$H$26)</f>
        <v>134174.70439890816</v>
      </c>
      <c r="AH40" s="57">
        <f t="shared" ref="AH40:AH50" ca="1" si="10">(AH39+10000)*NORMINV(RAND(),1+$H$24,$H$26)</f>
        <v>132051.68030733138</v>
      </c>
      <c r="AI40" s="57">
        <f t="shared" ref="AI40:AI50" ca="1" si="11">(AI39+10000)*NORMINV(RAND(),1+$H$24,$H$26)</f>
        <v>146434.6231788109</v>
      </c>
      <c r="AJ40" s="57">
        <f t="shared" ref="AJ40:AJ50" ca="1" si="12">(AJ39+10000)*NORMINV(RAND(),1+$H$24,$H$26)</f>
        <v>135040.95702136314</v>
      </c>
      <c r="AK40" s="57">
        <f t="shared" ref="AK40:AK50" ca="1" si="13">(AK39+10000)*NORMINV(RAND(),1+$H$24,$H$26)</f>
        <v>146636.80958194929</v>
      </c>
    </row>
    <row r="41" spans="1:37">
      <c r="A41" s="52">
        <v>38199</v>
      </c>
      <c r="B41">
        <v>15.11</v>
      </c>
      <c r="C41">
        <v>11.72</v>
      </c>
      <c r="D41">
        <v>4.3</v>
      </c>
      <c r="E41">
        <v>29.62</v>
      </c>
      <c r="G41">
        <v>11</v>
      </c>
      <c r="H41" s="57">
        <f t="shared" ca="1" si="7"/>
        <v>177036.57079656588</v>
      </c>
      <c r="I41" s="57">
        <f t="shared" ref="I41:I50" ca="1" si="14">(I40+10000)*NORMINV(RAND(),1+$H$24,$H$26)</f>
        <v>159421.79668159832</v>
      </c>
      <c r="J41" s="57">
        <f t="shared" ref="J41:J50" ca="1" si="15">(J40+10000)*NORMINV(RAND(),1+$H$24,$H$26)</f>
        <v>156633.60341285629</v>
      </c>
      <c r="K41" s="57">
        <f t="shared" ref="K41:K50" ca="1" si="16">(K40+10000)*NORMINV(RAND(),1+$H$24,$H$26)</f>
        <v>171609.51884484675</v>
      </c>
      <c r="L41" s="57">
        <f t="shared" ref="L41:L50" ca="1" si="17">(L40+10000)*NORMINV(RAND(),1+$H$24,$H$26)</f>
        <v>162265.68132847332</v>
      </c>
      <c r="M41" s="57">
        <f t="shared" ref="M41:M50" ca="1" si="18">(M40+10000)*NORMINV(RAND(),1+$H$24,$H$26)</f>
        <v>164101.50712776155</v>
      </c>
      <c r="N41" s="57">
        <f t="shared" ref="N41:N50" ca="1" si="19">(N40+10000)*NORMINV(RAND(),1+$H$24,$H$26)</f>
        <v>150839.74291990051</v>
      </c>
      <c r="O41" s="57">
        <f t="shared" ref="O41:O50" ca="1" si="20">(O40+10000)*NORMINV(RAND(),1+$H$24,$H$26)</f>
        <v>138447.62135244667</v>
      </c>
      <c r="P41" s="57">
        <f t="shared" ref="P41:P50" ca="1" si="21">(P40+10000)*NORMINV(RAND(),1+$H$24,$H$26)</f>
        <v>190971.79829533087</v>
      </c>
      <c r="Q41" s="57">
        <f t="shared" ref="Q41:Q50" ca="1" si="22">(Q40+10000)*NORMINV(RAND(),1+$H$24,$H$26)</f>
        <v>147063.25807410563</v>
      </c>
      <c r="R41" s="57">
        <f t="shared" ref="R41:R50" ca="1" si="23">(R40+10000)*NORMINV(RAND(),1+$H$24,$H$26)</f>
        <v>164838.04522659979</v>
      </c>
      <c r="S41" s="57">
        <f t="shared" ref="S41:S50" ca="1" si="24">(S40+10000)*NORMINV(RAND(),1+$H$24,$H$26)</f>
        <v>146407.00312824073</v>
      </c>
      <c r="T41" s="57">
        <f t="shared" ref="T41:T50" ca="1" si="25">(T40+10000)*NORMINV(RAND(),1+$H$24,$H$26)</f>
        <v>155499.00540996867</v>
      </c>
      <c r="U41" s="57">
        <f t="shared" ref="U41:U50" ca="1" si="26">(U40+10000)*NORMINV(RAND(),1+$H$24,$H$26)</f>
        <v>141523.87307964868</v>
      </c>
      <c r="V41" s="57">
        <f t="shared" ref="V41:V50" ca="1" si="27">(V40+10000)*NORMINV(RAND(),1+$H$24,$H$26)</f>
        <v>172872.77932425565</v>
      </c>
      <c r="W41" s="57">
        <f t="shared" ref="W41:W50" ca="1" si="28">(W40+10000)*NORMINV(RAND(),1+$H$24,$H$26)</f>
        <v>167021.42366354473</v>
      </c>
      <c r="X41" s="57">
        <f t="shared" ref="X41:X50" ca="1" si="29">(X40+10000)*NORMINV(RAND(),1+$H$24,$H$26)</f>
        <v>139234.60218876222</v>
      </c>
      <c r="Y41" s="57">
        <f t="shared" ref="Y41:Y50" ca="1" si="30">(Y40+10000)*NORMINV(RAND(),1+$H$24,$H$26)</f>
        <v>174399.84805815376</v>
      </c>
      <c r="Z41" s="57">
        <f t="shared" ref="Z41:Z50" ca="1" si="31">(Z40+10000)*NORMINV(RAND(),1+$H$24,$H$26)</f>
        <v>166262.40525349221</v>
      </c>
      <c r="AA41" s="57">
        <f t="shared" ref="AA41:AA50" ca="1" si="32">(AA40+10000)*NORMINV(RAND(),1+$H$24,$H$26)</f>
        <v>138307.72950523108</v>
      </c>
      <c r="AB41" s="57">
        <f t="shared" ref="AB41:AB50" ca="1" si="33">(AB40+10000)*NORMINV(RAND(),1+$H$24,$H$26)</f>
        <v>163117.78028171451</v>
      </c>
      <c r="AC41" s="57">
        <f t="shared" ref="AC41:AC50" ca="1" si="34">(AC40+10000)*NORMINV(RAND(),1+$H$24,$H$26)</f>
        <v>161127.80237915899</v>
      </c>
      <c r="AD41" s="57">
        <f t="shared" ref="AD41:AD50" ca="1" si="35">(AD40+10000)*NORMINV(RAND(),1+$H$24,$H$26)</f>
        <v>153979.77210154184</v>
      </c>
      <c r="AE41" s="57">
        <f t="shared" ref="AE41:AE50" ca="1" si="36">(AE40+10000)*NORMINV(RAND(),1+$H$24,$H$26)</f>
        <v>170034.5731225177</v>
      </c>
      <c r="AF41" s="57">
        <f t="shared" ca="1" si="8"/>
        <v>141554.69454945452</v>
      </c>
      <c r="AG41" s="57">
        <f t="shared" ca="1" si="9"/>
        <v>147672.53152553237</v>
      </c>
      <c r="AH41" s="57">
        <f t="shared" ca="1" si="10"/>
        <v>151300.48892354398</v>
      </c>
      <c r="AI41" s="57">
        <f t="shared" ca="1" si="11"/>
        <v>166898.24915561615</v>
      </c>
      <c r="AJ41" s="57">
        <f t="shared" ca="1" si="12"/>
        <v>154347.97105109156</v>
      </c>
      <c r="AK41" s="57">
        <f t="shared" ca="1" si="13"/>
        <v>155625.66304695941</v>
      </c>
    </row>
    <row r="42" spans="1:37">
      <c r="A42" s="52">
        <v>38168</v>
      </c>
      <c r="B42">
        <v>15.92</v>
      </c>
      <c r="C42">
        <v>11.66</v>
      </c>
      <c r="D42">
        <v>4.2699999999999996</v>
      </c>
      <c r="E42">
        <v>29.16</v>
      </c>
      <c r="G42">
        <v>12</v>
      </c>
      <c r="H42" s="57">
        <f t="shared" ca="1" si="7"/>
        <v>205750.99915189759</v>
      </c>
      <c r="I42" s="57">
        <f t="shared" ca="1" si="14"/>
        <v>179945.88483163982</v>
      </c>
      <c r="J42" s="57">
        <f t="shared" ca="1" si="15"/>
        <v>179402.40271950746</v>
      </c>
      <c r="K42" s="57">
        <f t="shared" ca="1" si="16"/>
        <v>193286.63009450299</v>
      </c>
      <c r="L42" s="57">
        <f t="shared" ca="1" si="17"/>
        <v>180689.92754934324</v>
      </c>
      <c r="M42" s="57">
        <f t="shared" ca="1" si="18"/>
        <v>194284.47805000169</v>
      </c>
      <c r="N42" s="57">
        <f t="shared" ca="1" si="19"/>
        <v>164948.13623311755</v>
      </c>
      <c r="O42" s="57">
        <f t="shared" ca="1" si="20"/>
        <v>152137.91676764766</v>
      </c>
      <c r="P42" s="57">
        <f t="shared" ca="1" si="21"/>
        <v>204498.74596812006</v>
      </c>
      <c r="Q42" s="57">
        <f t="shared" ca="1" si="22"/>
        <v>164250.30525721115</v>
      </c>
      <c r="R42" s="57">
        <f t="shared" ca="1" si="23"/>
        <v>190264.27223865385</v>
      </c>
      <c r="S42" s="57">
        <f t="shared" ca="1" si="24"/>
        <v>165762.52761023969</v>
      </c>
      <c r="T42" s="57">
        <f t="shared" ca="1" si="25"/>
        <v>167408.08792425887</v>
      </c>
      <c r="U42" s="57">
        <f t="shared" ca="1" si="26"/>
        <v>158309.348124476</v>
      </c>
      <c r="V42" s="57">
        <f t="shared" ca="1" si="27"/>
        <v>203996.64720756456</v>
      </c>
      <c r="W42" s="57">
        <f t="shared" ca="1" si="28"/>
        <v>180811.22419471413</v>
      </c>
      <c r="X42" s="57">
        <f t="shared" ca="1" si="29"/>
        <v>156118.14415206629</v>
      </c>
      <c r="Y42" s="57">
        <f t="shared" ca="1" si="30"/>
        <v>195268.27413440379</v>
      </c>
      <c r="Z42" s="57">
        <f t="shared" ca="1" si="31"/>
        <v>184856.05099609788</v>
      </c>
      <c r="AA42" s="57">
        <f t="shared" ca="1" si="32"/>
        <v>167172.91702464354</v>
      </c>
      <c r="AB42" s="57">
        <f t="shared" ca="1" si="33"/>
        <v>180848.18364153962</v>
      </c>
      <c r="AC42" s="57">
        <f t="shared" ca="1" si="34"/>
        <v>179713.02548555424</v>
      </c>
      <c r="AD42" s="57">
        <f t="shared" ca="1" si="35"/>
        <v>165506.2291923755</v>
      </c>
      <c r="AE42" s="57">
        <f t="shared" ca="1" si="36"/>
        <v>183334.58892483136</v>
      </c>
      <c r="AF42" s="57">
        <f t="shared" ca="1" si="8"/>
        <v>164397.11394962517</v>
      </c>
      <c r="AG42" s="57">
        <f t="shared" ca="1" si="9"/>
        <v>169220.50148973332</v>
      </c>
      <c r="AH42" s="57">
        <f t="shared" ca="1" si="10"/>
        <v>166873.75574354568</v>
      </c>
      <c r="AI42" s="57">
        <f t="shared" ca="1" si="11"/>
        <v>184012.57504624702</v>
      </c>
      <c r="AJ42" s="57">
        <f t="shared" ca="1" si="12"/>
        <v>171953.73177087653</v>
      </c>
      <c r="AK42" s="57">
        <f t="shared" ca="1" si="13"/>
        <v>170174.65825406089</v>
      </c>
    </row>
    <row r="43" spans="1:37">
      <c r="A43" s="52">
        <v>38139</v>
      </c>
      <c r="B43">
        <v>16.52</v>
      </c>
      <c r="C43">
        <v>11.72</v>
      </c>
      <c r="D43">
        <v>4.32</v>
      </c>
      <c r="E43">
        <v>29.38</v>
      </c>
      <c r="G43">
        <v>13</v>
      </c>
      <c r="H43" s="57">
        <f t="shared" ca="1" si="7"/>
        <v>223532.70771130407</v>
      </c>
      <c r="I43" s="57">
        <f t="shared" ca="1" si="14"/>
        <v>191127.42873389009</v>
      </c>
      <c r="J43" s="57">
        <f t="shared" ca="1" si="15"/>
        <v>208218.29980116501</v>
      </c>
      <c r="K43" s="57">
        <f t="shared" ca="1" si="16"/>
        <v>222510.04108469424</v>
      </c>
      <c r="L43" s="57">
        <f t="shared" ca="1" si="17"/>
        <v>206877.06212741323</v>
      </c>
      <c r="M43" s="57">
        <f t="shared" ca="1" si="18"/>
        <v>217260.77631595125</v>
      </c>
      <c r="N43" s="57">
        <f t="shared" ca="1" si="19"/>
        <v>180796.68638311871</v>
      </c>
      <c r="O43" s="57">
        <f t="shared" ca="1" si="20"/>
        <v>178821.75288763299</v>
      </c>
      <c r="P43" s="57">
        <f t="shared" ca="1" si="21"/>
        <v>218066.54705382965</v>
      </c>
      <c r="Q43" s="57">
        <f t="shared" ca="1" si="22"/>
        <v>197722.02120144843</v>
      </c>
      <c r="R43" s="57">
        <f t="shared" ca="1" si="23"/>
        <v>211272.61110764032</v>
      </c>
      <c r="S43" s="57">
        <f t="shared" ca="1" si="24"/>
        <v>181145.75903647902</v>
      </c>
      <c r="T43" s="57">
        <f t="shared" ca="1" si="25"/>
        <v>190036.71571615795</v>
      </c>
      <c r="U43" s="57">
        <f t="shared" ca="1" si="26"/>
        <v>178062.10400689897</v>
      </c>
      <c r="V43" s="57">
        <f t="shared" ca="1" si="27"/>
        <v>223843.00626154049</v>
      </c>
      <c r="W43" s="57">
        <f t="shared" ca="1" si="28"/>
        <v>195155.61958608413</v>
      </c>
      <c r="X43" s="57">
        <f t="shared" ca="1" si="29"/>
        <v>171684.23291314312</v>
      </c>
      <c r="Y43" s="57">
        <f t="shared" ca="1" si="30"/>
        <v>209109.2650006742</v>
      </c>
      <c r="Z43" s="57">
        <f t="shared" ca="1" si="31"/>
        <v>200259.17767105863</v>
      </c>
      <c r="AA43" s="57">
        <f t="shared" ca="1" si="32"/>
        <v>189169.75497461265</v>
      </c>
      <c r="AB43" s="57">
        <f t="shared" ca="1" si="33"/>
        <v>212208.11562941346</v>
      </c>
      <c r="AC43" s="57">
        <f t="shared" ca="1" si="34"/>
        <v>206406.30584120852</v>
      </c>
      <c r="AD43" s="57">
        <f t="shared" ca="1" si="35"/>
        <v>193776.19669500701</v>
      </c>
      <c r="AE43" s="57">
        <f t="shared" ca="1" si="36"/>
        <v>201910.04907469894</v>
      </c>
      <c r="AF43" s="57">
        <f t="shared" ca="1" si="8"/>
        <v>185065.25155530739</v>
      </c>
      <c r="AG43" s="57">
        <f t="shared" ca="1" si="9"/>
        <v>189135.54959993038</v>
      </c>
      <c r="AH43" s="57">
        <f t="shared" ca="1" si="10"/>
        <v>186722.54960359813</v>
      </c>
      <c r="AI43" s="57">
        <f t="shared" ca="1" si="11"/>
        <v>206701.43079520419</v>
      </c>
      <c r="AJ43" s="57">
        <f t="shared" ca="1" si="12"/>
        <v>200002.81362739333</v>
      </c>
      <c r="AK43" s="57">
        <f t="shared" ca="1" si="13"/>
        <v>196823.60346374664</v>
      </c>
    </row>
    <row r="44" spans="1:37">
      <c r="A44" s="52">
        <v>38107</v>
      </c>
      <c r="B44">
        <v>18.149999999999999</v>
      </c>
      <c r="C44">
        <v>11.5</v>
      </c>
      <c r="D44">
        <v>4.45</v>
      </c>
      <c r="E44">
        <v>32</v>
      </c>
      <c r="G44">
        <v>14</v>
      </c>
      <c r="H44" s="57">
        <f t="shared" ca="1" si="7"/>
        <v>245533.76083991173</v>
      </c>
      <c r="I44" s="57">
        <f t="shared" ca="1" si="14"/>
        <v>218858.85616684152</v>
      </c>
      <c r="J44" s="57">
        <f t="shared" ca="1" si="15"/>
        <v>225081.87895062965</v>
      </c>
      <c r="K44" s="57">
        <f t="shared" ca="1" si="16"/>
        <v>232334.50051746011</v>
      </c>
      <c r="L44" s="57">
        <f t="shared" ca="1" si="17"/>
        <v>242881.84444139738</v>
      </c>
      <c r="M44" s="57">
        <f t="shared" ca="1" si="18"/>
        <v>241535.06498778512</v>
      </c>
      <c r="N44" s="57">
        <f t="shared" ca="1" si="19"/>
        <v>200652.01064883149</v>
      </c>
      <c r="O44" s="57">
        <f t="shared" ca="1" si="20"/>
        <v>195739.13629457666</v>
      </c>
      <c r="P44" s="57">
        <f t="shared" ca="1" si="21"/>
        <v>251363.94563219784</v>
      </c>
      <c r="Q44" s="57">
        <f t="shared" ca="1" si="22"/>
        <v>223566.97060014933</v>
      </c>
      <c r="R44" s="57">
        <f t="shared" ca="1" si="23"/>
        <v>228554.932989294</v>
      </c>
      <c r="S44" s="57">
        <f t="shared" ca="1" si="24"/>
        <v>193013.95842681587</v>
      </c>
      <c r="T44" s="57">
        <f t="shared" ca="1" si="25"/>
        <v>203642.1682908496</v>
      </c>
      <c r="U44" s="57">
        <f t="shared" ca="1" si="26"/>
        <v>201013.59903735539</v>
      </c>
      <c r="V44" s="57">
        <f t="shared" ca="1" si="27"/>
        <v>245344.77822620227</v>
      </c>
      <c r="W44" s="57">
        <f t="shared" ca="1" si="28"/>
        <v>208262.71627392093</v>
      </c>
      <c r="X44" s="57">
        <f t="shared" ca="1" si="29"/>
        <v>182635.6246258415</v>
      </c>
      <c r="Y44" s="57">
        <f t="shared" ca="1" si="30"/>
        <v>239557.08324907249</v>
      </c>
      <c r="Z44" s="57">
        <f t="shared" ca="1" si="31"/>
        <v>222739.31796713462</v>
      </c>
      <c r="AA44" s="57">
        <f t="shared" ca="1" si="32"/>
        <v>220165.6050253709</v>
      </c>
      <c r="AB44" s="57">
        <f t="shared" ca="1" si="33"/>
        <v>243312.56539028595</v>
      </c>
      <c r="AC44" s="57">
        <f t="shared" ca="1" si="34"/>
        <v>224608.11159848984</v>
      </c>
      <c r="AD44" s="57">
        <f t="shared" ca="1" si="35"/>
        <v>217859.38125810472</v>
      </c>
      <c r="AE44" s="57">
        <f t="shared" ca="1" si="36"/>
        <v>231360.42620397467</v>
      </c>
      <c r="AF44" s="57">
        <f t="shared" ca="1" si="8"/>
        <v>213199.97104329226</v>
      </c>
      <c r="AG44" s="57">
        <f t="shared" ca="1" si="9"/>
        <v>208214.91815162936</v>
      </c>
      <c r="AH44" s="57">
        <f t="shared" ca="1" si="10"/>
        <v>201947.73077437328</v>
      </c>
      <c r="AI44" s="57">
        <f t="shared" ca="1" si="11"/>
        <v>241363.95101524322</v>
      </c>
      <c r="AJ44" s="57">
        <f t="shared" ca="1" si="12"/>
        <v>229413.06777303171</v>
      </c>
      <c r="AK44" s="57">
        <f t="shared" ca="1" si="13"/>
        <v>225634.45832889312</v>
      </c>
    </row>
    <row r="45" spans="1:37">
      <c r="A45" s="52">
        <v>38077</v>
      </c>
      <c r="B45">
        <v>17.88</v>
      </c>
      <c r="C45">
        <v>11.49</v>
      </c>
      <c r="D45">
        <v>4.46</v>
      </c>
      <c r="E45">
        <v>31.35</v>
      </c>
      <c r="G45">
        <v>15</v>
      </c>
      <c r="H45" s="57">
        <f t="shared" ca="1" si="7"/>
        <v>276887.36058874399</v>
      </c>
      <c r="I45" s="57">
        <f t="shared" ca="1" si="14"/>
        <v>245870.0542871904</v>
      </c>
      <c r="J45" s="57">
        <f t="shared" ca="1" si="15"/>
        <v>247013.08348357934</v>
      </c>
      <c r="K45" s="57">
        <f t="shared" ca="1" si="16"/>
        <v>269102.52586607274</v>
      </c>
      <c r="L45" s="57">
        <f t="shared" ca="1" si="17"/>
        <v>269075.546459159</v>
      </c>
      <c r="M45" s="57">
        <f t="shared" ca="1" si="18"/>
        <v>278988.51981213008</v>
      </c>
      <c r="N45" s="57">
        <f t="shared" ca="1" si="19"/>
        <v>217481.89091592745</v>
      </c>
      <c r="O45" s="57">
        <f t="shared" ca="1" si="20"/>
        <v>221772.22986333698</v>
      </c>
      <c r="P45" s="57">
        <f t="shared" ca="1" si="21"/>
        <v>265355.70913785271</v>
      </c>
      <c r="Q45" s="57">
        <f t="shared" ca="1" si="22"/>
        <v>238041.859580371</v>
      </c>
      <c r="R45" s="57">
        <f t="shared" ca="1" si="23"/>
        <v>248611.80040556833</v>
      </c>
      <c r="S45" s="57">
        <f t="shared" ca="1" si="24"/>
        <v>208720.55989224356</v>
      </c>
      <c r="T45" s="57">
        <f t="shared" ca="1" si="25"/>
        <v>221084.21893773379</v>
      </c>
      <c r="U45" s="57">
        <f t="shared" ca="1" si="26"/>
        <v>227868.49932623396</v>
      </c>
      <c r="V45" s="57">
        <f t="shared" ca="1" si="27"/>
        <v>283018.54610977432</v>
      </c>
      <c r="W45" s="57">
        <f t="shared" ca="1" si="28"/>
        <v>219769.17399177013</v>
      </c>
      <c r="X45" s="57">
        <f t="shared" ca="1" si="29"/>
        <v>205137.43680496409</v>
      </c>
      <c r="Y45" s="57">
        <f t="shared" ca="1" si="30"/>
        <v>255837.51362577206</v>
      </c>
      <c r="Z45" s="57">
        <f t="shared" ca="1" si="31"/>
        <v>248759.74923929136</v>
      </c>
      <c r="AA45" s="57">
        <f t="shared" ca="1" si="32"/>
        <v>240584.22373626448</v>
      </c>
      <c r="AB45" s="57">
        <f t="shared" ca="1" si="33"/>
        <v>268160.35112565412</v>
      </c>
      <c r="AC45" s="57">
        <f t="shared" ca="1" si="34"/>
        <v>252216.3935040886</v>
      </c>
      <c r="AD45" s="57">
        <f t="shared" ca="1" si="35"/>
        <v>260040.62614700489</v>
      </c>
      <c r="AE45" s="57">
        <f t="shared" ca="1" si="36"/>
        <v>267961.78127114708</v>
      </c>
      <c r="AF45" s="57">
        <f t="shared" ca="1" si="8"/>
        <v>232658.99732872137</v>
      </c>
      <c r="AG45" s="57">
        <f t="shared" ca="1" si="9"/>
        <v>240218.93115944139</v>
      </c>
      <c r="AH45" s="57">
        <f t="shared" ca="1" si="10"/>
        <v>226616.70383265847</v>
      </c>
      <c r="AI45" s="57">
        <f t="shared" ca="1" si="11"/>
        <v>276549.12352536374</v>
      </c>
      <c r="AJ45" s="57">
        <f t="shared" ca="1" si="12"/>
        <v>249298.76233515886</v>
      </c>
      <c r="AK45" s="57">
        <f t="shared" ca="1" si="13"/>
        <v>241288.87871714993</v>
      </c>
    </row>
    <row r="46" spans="1:37">
      <c r="A46" s="52">
        <v>38048</v>
      </c>
      <c r="B46">
        <v>16.899999999999999</v>
      </c>
      <c r="C46">
        <v>11.74</v>
      </c>
      <c r="D46">
        <v>4.3099999999999996</v>
      </c>
      <c r="E46">
        <v>29.85</v>
      </c>
      <c r="G46">
        <v>16</v>
      </c>
      <c r="H46" s="57">
        <f t="shared" ca="1" si="7"/>
        <v>302505.33373931516</v>
      </c>
      <c r="I46" s="57">
        <f t="shared" ca="1" si="14"/>
        <v>274947.70217930659</v>
      </c>
      <c r="J46" s="57">
        <f t="shared" ca="1" si="15"/>
        <v>282033.55676785286</v>
      </c>
      <c r="K46" s="57">
        <f t="shared" ca="1" si="16"/>
        <v>288608.26051877072</v>
      </c>
      <c r="L46" s="57">
        <f t="shared" ca="1" si="17"/>
        <v>276963.204520837</v>
      </c>
      <c r="M46" s="57">
        <f t="shared" ca="1" si="18"/>
        <v>314911.36433885567</v>
      </c>
      <c r="N46" s="57">
        <f t="shared" ca="1" si="19"/>
        <v>240957.69932411631</v>
      </c>
      <c r="O46" s="57">
        <f t="shared" ca="1" si="20"/>
        <v>233678.20577147722</v>
      </c>
      <c r="P46" s="57">
        <f t="shared" ca="1" si="21"/>
        <v>284888.54060238617</v>
      </c>
      <c r="Q46" s="57">
        <f t="shared" ca="1" si="22"/>
        <v>262664.22002556024</v>
      </c>
      <c r="R46" s="57">
        <f t="shared" ca="1" si="23"/>
        <v>271342.2640526368</v>
      </c>
      <c r="S46" s="57">
        <f t="shared" ca="1" si="24"/>
        <v>240276.56975682024</v>
      </c>
      <c r="T46" s="57">
        <f t="shared" ca="1" si="25"/>
        <v>245488.641058168</v>
      </c>
      <c r="U46" s="57">
        <f t="shared" ca="1" si="26"/>
        <v>246591.8780094613</v>
      </c>
      <c r="V46" s="57">
        <f t="shared" ca="1" si="27"/>
        <v>301929.76560293464</v>
      </c>
      <c r="W46" s="57">
        <f t="shared" ca="1" si="28"/>
        <v>248418.17637364371</v>
      </c>
      <c r="X46" s="57">
        <f t="shared" ca="1" si="29"/>
        <v>239271.41275714475</v>
      </c>
      <c r="Y46" s="57">
        <f t="shared" ca="1" si="30"/>
        <v>279081.61355976696</v>
      </c>
      <c r="Z46" s="57">
        <f t="shared" ca="1" si="31"/>
        <v>272333.47983358597</v>
      </c>
      <c r="AA46" s="57">
        <f t="shared" ca="1" si="32"/>
        <v>278387.75210403895</v>
      </c>
      <c r="AB46" s="57">
        <f t="shared" ca="1" si="33"/>
        <v>281691.59982114419</v>
      </c>
      <c r="AC46" s="57">
        <f t="shared" ca="1" si="34"/>
        <v>307278.81442774856</v>
      </c>
      <c r="AD46" s="57">
        <f t="shared" ca="1" si="35"/>
        <v>288976.02468315116</v>
      </c>
      <c r="AE46" s="57">
        <f t="shared" ca="1" si="36"/>
        <v>270909.27764667361</v>
      </c>
      <c r="AF46" s="57">
        <f t="shared" ca="1" si="8"/>
        <v>265307.72095613286</v>
      </c>
      <c r="AG46" s="57">
        <f t="shared" ca="1" si="9"/>
        <v>266365.32682116656</v>
      </c>
      <c r="AH46" s="57">
        <f t="shared" ca="1" si="10"/>
        <v>244978.17317673954</v>
      </c>
      <c r="AI46" s="57">
        <f t="shared" ca="1" si="11"/>
        <v>299094.09526044573</v>
      </c>
      <c r="AJ46" s="57">
        <f t="shared" ca="1" si="12"/>
        <v>285883.86471794895</v>
      </c>
      <c r="AK46" s="57">
        <f t="shared" ca="1" si="13"/>
        <v>254112.79657310937</v>
      </c>
    </row>
    <row r="47" spans="1:37">
      <c r="A47" s="52">
        <v>38017</v>
      </c>
      <c r="B47">
        <v>17.02</v>
      </c>
      <c r="C47">
        <v>11.73</v>
      </c>
      <c r="D47">
        <v>4.32</v>
      </c>
      <c r="E47">
        <v>30.02</v>
      </c>
      <c r="G47">
        <v>17</v>
      </c>
      <c r="H47" s="57">
        <f t="shared" ca="1" si="7"/>
        <v>333116.99537345744</v>
      </c>
      <c r="I47" s="57">
        <f t="shared" ca="1" si="14"/>
        <v>292717.40713881701</v>
      </c>
      <c r="J47" s="57">
        <f t="shared" ca="1" si="15"/>
        <v>304765.53240126325</v>
      </c>
      <c r="K47" s="57">
        <f t="shared" ca="1" si="16"/>
        <v>330968.74612640706</v>
      </c>
      <c r="L47" s="57">
        <f t="shared" ca="1" si="17"/>
        <v>310762.85392543138</v>
      </c>
      <c r="M47" s="57">
        <f t="shared" ca="1" si="18"/>
        <v>352887.61291854334</v>
      </c>
      <c r="N47" s="57">
        <f t="shared" ca="1" si="19"/>
        <v>277994.31366779993</v>
      </c>
      <c r="O47" s="57">
        <f t="shared" ca="1" si="20"/>
        <v>260984.03099406353</v>
      </c>
      <c r="P47" s="57">
        <f t="shared" ca="1" si="21"/>
        <v>312249.91852371121</v>
      </c>
      <c r="Q47" s="57">
        <f t="shared" ca="1" si="22"/>
        <v>294493.33658743231</v>
      </c>
      <c r="R47" s="57">
        <f t="shared" ca="1" si="23"/>
        <v>303995.08388340304</v>
      </c>
      <c r="S47" s="57">
        <f t="shared" ca="1" si="24"/>
        <v>268656.03991131339</v>
      </c>
      <c r="T47" s="57">
        <f t="shared" ca="1" si="25"/>
        <v>270458.02624987758</v>
      </c>
      <c r="U47" s="57">
        <f t="shared" ca="1" si="26"/>
        <v>282178.122103256</v>
      </c>
      <c r="V47" s="57">
        <f t="shared" ca="1" si="27"/>
        <v>337125.85279346071</v>
      </c>
      <c r="W47" s="57">
        <f t="shared" ca="1" si="28"/>
        <v>265811.45821558242</v>
      </c>
      <c r="X47" s="57">
        <f t="shared" ca="1" si="29"/>
        <v>256433.32283238418</v>
      </c>
      <c r="Y47" s="57">
        <f t="shared" ca="1" si="30"/>
        <v>318008.23630716087</v>
      </c>
      <c r="Z47" s="57">
        <f t="shared" ca="1" si="31"/>
        <v>299398.52453841665</v>
      </c>
      <c r="AA47" s="57">
        <f t="shared" ca="1" si="32"/>
        <v>309045.33860933501</v>
      </c>
      <c r="AB47" s="57">
        <f t="shared" ca="1" si="33"/>
        <v>310908.50965220854</v>
      </c>
      <c r="AC47" s="57">
        <f t="shared" ca="1" si="34"/>
        <v>339826.52894722897</v>
      </c>
      <c r="AD47" s="57">
        <f t="shared" ca="1" si="35"/>
        <v>314121.55908775976</v>
      </c>
      <c r="AE47" s="57">
        <f t="shared" ca="1" si="36"/>
        <v>286095.89594154642</v>
      </c>
      <c r="AF47" s="57">
        <f t="shared" ca="1" si="8"/>
        <v>295737.89334598329</v>
      </c>
      <c r="AG47" s="57">
        <f t="shared" ca="1" si="9"/>
        <v>286632.60196239164</v>
      </c>
      <c r="AH47" s="57">
        <f t="shared" ca="1" si="10"/>
        <v>268949.91999316943</v>
      </c>
      <c r="AI47" s="57">
        <f t="shared" ca="1" si="11"/>
        <v>329453.1394799616</v>
      </c>
      <c r="AJ47" s="57">
        <f t="shared" ca="1" si="12"/>
        <v>313330.14167574508</v>
      </c>
      <c r="AK47" s="57">
        <f t="shared" ca="1" si="13"/>
        <v>293037.30573656398</v>
      </c>
    </row>
    <row r="48" spans="1:37">
      <c r="A48" s="52">
        <v>37987</v>
      </c>
      <c r="B48">
        <v>16.96</v>
      </c>
      <c r="C48">
        <v>11.58</v>
      </c>
      <c r="D48">
        <v>4.38</v>
      </c>
      <c r="E48">
        <v>30.97</v>
      </c>
      <c r="G48">
        <v>18</v>
      </c>
      <c r="H48" s="57">
        <f t="shared" ca="1" si="7"/>
        <v>353615.94747007766</v>
      </c>
      <c r="I48" s="57">
        <f t="shared" ca="1" si="14"/>
        <v>311556.9038243572</v>
      </c>
      <c r="J48" s="57">
        <f t="shared" ca="1" si="15"/>
        <v>335695.96604879672</v>
      </c>
      <c r="K48" s="57">
        <f t="shared" ca="1" si="16"/>
        <v>359452.45425043465</v>
      </c>
      <c r="L48" s="57">
        <f t="shared" ca="1" si="17"/>
        <v>362217.18881482026</v>
      </c>
      <c r="M48" s="57">
        <f t="shared" ca="1" si="18"/>
        <v>378595.86521099531</v>
      </c>
      <c r="N48" s="57">
        <f t="shared" ca="1" si="19"/>
        <v>303090.4344171441</v>
      </c>
      <c r="O48" s="57">
        <f t="shared" ca="1" si="20"/>
        <v>274806.74402637297</v>
      </c>
      <c r="P48" s="57">
        <f t="shared" ca="1" si="21"/>
        <v>345598.23818050342</v>
      </c>
      <c r="Q48" s="57">
        <f t="shared" ca="1" si="22"/>
        <v>313128.52164665767</v>
      </c>
      <c r="R48" s="57">
        <f t="shared" ca="1" si="23"/>
        <v>326248.76148833334</v>
      </c>
      <c r="S48" s="57">
        <f t="shared" ca="1" si="24"/>
        <v>314088.60189626424</v>
      </c>
      <c r="T48" s="57">
        <f t="shared" ca="1" si="25"/>
        <v>289352.2739451052</v>
      </c>
      <c r="U48" s="57">
        <f t="shared" ca="1" si="26"/>
        <v>319332.00523001922</v>
      </c>
      <c r="V48" s="57">
        <f t="shared" ca="1" si="27"/>
        <v>375850.87772619026</v>
      </c>
      <c r="W48" s="57">
        <f t="shared" ca="1" si="28"/>
        <v>286011.63739602326</v>
      </c>
      <c r="X48" s="57">
        <f t="shared" ca="1" si="29"/>
        <v>282879.03076502797</v>
      </c>
      <c r="Y48" s="57">
        <f t="shared" ca="1" si="30"/>
        <v>358757.67345542909</v>
      </c>
      <c r="Z48" s="57">
        <f t="shared" ca="1" si="31"/>
        <v>322047.52447502589</v>
      </c>
      <c r="AA48" s="57">
        <f t="shared" ca="1" si="32"/>
        <v>346745.79128878721</v>
      </c>
      <c r="AB48" s="57">
        <f t="shared" ca="1" si="33"/>
        <v>344832.11026739998</v>
      </c>
      <c r="AC48" s="57">
        <f t="shared" ca="1" si="34"/>
        <v>364986.45299991051</v>
      </c>
      <c r="AD48" s="57">
        <f t="shared" ca="1" si="35"/>
        <v>341082.290230749</v>
      </c>
      <c r="AE48" s="57">
        <f t="shared" ca="1" si="36"/>
        <v>310906.29300143331</v>
      </c>
      <c r="AF48" s="57">
        <f t="shared" ca="1" si="8"/>
        <v>326074.67589827575</v>
      </c>
      <c r="AG48" s="57">
        <f t="shared" ca="1" si="9"/>
        <v>310192.00220731593</v>
      </c>
      <c r="AH48" s="57">
        <f t="shared" ca="1" si="10"/>
        <v>283947.14009726711</v>
      </c>
      <c r="AI48" s="57">
        <f t="shared" ca="1" si="11"/>
        <v>335541.50024105376</v>
      </c>
      <c r="AJ48" s="57">
        <f t="shared" ca="1" si="12"/>
        <v>346949.76786632405</v>
      </c>
      <c r="AK48" s="57">
        <f t="shared" ca="1" si="13"/>
        <v>308827.13796454784</v>
      </c>
    </row>
    <row r="49" spans="1:37">
      <c r="A49" s="52">
        <v>37957</v>
      </c>
      <c r="B49">
        <v>18.55</v>
      </c>
      <c r="C49">
        <v>11.15</v>
      </c>
      <c r="D49">
        <v>4.41</v>
      </c>
      <c r="E49">
        <v>32.979999999999997</v>
      </c>
      <c r="G49">
        <v>19</v>
      </c>
      <c r="H49" s="57">
        <f t="shared" ca="1" si="7"/>
        <v>392856.36825657124</v>
      </c>
      <c r="I49" s="57">
        <f t="shared" ca="1" si="14"/>
        <v>336960.5436030337</v>
      </c>
      <c r="J49" s="57">
        <f t="shared" ca="1" si="15"/>
        <v>362040.88860000897</v>
      </c>
      <c r="K49" s="57">
        <f t="shared" ca="1" si="16"/>
        <v>401415.71323740087</v>
      </c>
      <c r="L49" s="57">
        <f t="shared" ca="1" si="17"/>
        <v>382072.68564330804</v>
      </c>
      <c r="M49" s="57">
        <f t="shared" ca="1" si="18"/>
        <v>412030.12313686381</v>
      </c>
      <c r="N49" s="57">
        <f t="shared" ca="1" si="19"/>
        <v>325579.052381185</v>
      </c>
      <c r="O49" s="57">
        <f t="shared" ca="1" si="20"/>
        <v>312161.86962569918</v>
      </c>
      <c r="P49" s="57">
        <f t="shared" ca="1" si="21"/>
        <v>367599.86110093002</v>
      </c>
      <c r="Q49" s="57">
        <f t="shared" ca="1" si="22"/>
        <v>339811.33475403796</v>
      </c>
      <c r="R49" s="57">
        <f t="shared" ca="1" si="23"/>
        <v>362759.0367916234</v>
      </c>
      <c r="S49" s="57">
        <f t="shared" ca="1" si="24"/>
        <v>334950.84510296711</v>
      </c>
      <c r="T49" s="57">
        <f t="shared" ca="1" si="25"/>
        <v>310717.24830998009</v>
      </c>
      <c r="U49" s="57">
        <f t="shared" ca="1" si="26"/>
        <v>352410.02459378901</v>
      </c>
      <c r="V49" s="57">
        <f t="shared" ca="1" si="27"/>
        <v>394947.08917448076</v>
      </c>
      <c r="W49" s="57">
        <f t="shared" ca="1" si="28"/>
        <v>304043.08652422903</v>
      </c>
      <c r="X49" s="57">
        <f t="shared" ca="1" si="29"/>
        <v>314524.88959882112</v>
      </c>
      <c r="Y49" s="57">
        <f t="shared" ca="1" si="30"/>
        <v>397723.76911416394</v>
      </c>
      <c r="Z49" s="57">
        <f t="shared" ca="1" si="31"/>
        <v>376505.88999791391</v>
      </c>
      <c r="AA49" s="57">
        <f t="shared" ca="1" si="32"/>
        <v>378097.35739556665</v>
      </c>
      <c r="AB49" s="57">
        <f t="shared" ca="1" si="33"/>
        <v>373905.38665791572</v>
      </c>
      <c r="AC49" s="57">
        <f t="shared" ca="1" si="34"/>
        <v>396483.21290959808</v>
      </c>
      <c r="AD49" s="57">
        <f t="shared" ca="1" si="35"/>
        <v>355022.8939042546</v>
      </c>
      <c r="AE49" s="57">
        <f t="shared" ca="1" si="36"/>
        <v>331326.90644626477</v>
      </c>
      <c r="AF49" s="57">
        <f t="shared" ca="1" si="8"/>
        <v>342616.97824379179</v>
      </c>
      <c r="AG49" s="57">
        <f t="shared" ca="1" si="9"/>
        <v>330287.21373259206</v>
      </c>
      <c r="AH49" s="57">
        <f t="shared" ca="1" si="10"/>
        <v>319806.77828157856</v>
      </c>
      <c r="AI49" s="57">
        <f t="shared" ca="1" si="11"/>
        <v>379978.60939824814</v>
      </c>
      <c r="AJ49" s="57">
        <f t="shared" ca="1" si="12"/>
        <v>376596.1412721037</v>
      </c>
      <c r="AK49" s="57">
        <f t="shared" ca="1" si="13"/>
        <v>327329.61161817377</v>
      </c>
    </row>
    <row r="50" spans="1:37">
      <c r="A50" s="52">
        <v>37925</v>
      </c>
      <c r="B50">
        <v>18.98</v>
      </c>
      <c r="C50">
        <v>11.16</v>
      </c>
      <c r="D50">
        <v>4.3899999999999997</v>
      </c>
      <c r="E50">
        <v>33.18</v>
      </c>
      <c r="G50">
        <v>20</v>
      </c>
      <c r="H50" s="57">
        <f t="shared" ca="1" si="7"/>
        <v>470029.13803691207</v>
      </c>
      <c r="I50" s="57">
        <f t="shared" ca="1" si="14"/>
        <v>369669.87623514334</v>
      </c>
      <c r="J50" s="57">
        <f t="shared" ca="1" si="15"/>
        <v>394953.08262425353</v>
      </c>
      <c r="K50" s="57">
        <f t="shared" ca="1" si="16"/>
        <v>436355.6970857039</v>
      </c>
      <c r="L50" s="57">
        <f t="shared" ca="1" si="17"/>
        <v>421539.88046974846</v>
      </c>
      <c r="M50" s="57">
        <f t="shared" ca="1" si="18"/>
        <v>407600.28201936203</v>
      </c>
      <c r="N50" s="57">
        <f t="shared" ca="1" si="19"/>
        <v>368931.3685239217</v>
      </c>
      <c r="O50" s="57">
        <f t="shared" ca="1" si="20"/>
        <v>358265.76336682105</v>
      </c>
      <c r="P50" s="57">
        <f t="shared" ca="1" si="21"/>
        <v>410324.73415936355</v>
      </c>
      <c r="Q50" s="57">
        <f t="shared" ca="1" si="22"/>
        <v>363912.46638569189</v>
      </c>
      <c r="R50" s="57">
        <f t="shared" ca="1" si="23"/>
        <v>412529.51091045741</v>
      </c>
      <c r="S50" s="57">
        <f t="shared" ca="1" si="24"/>
        <v>361262.26824660564</v>
      </c>
      <c r="T50" s="57">
        <f t="shared" ca="1" si="25"/>
        <v>367984.07472209423</v>
      </c>
      <c r="U50" s="57">
        <f t="shared" ca="1" si="26"/>
        <v>377375.44897556392</v>
      </c>
      <c r="V50" s="57">
        <f t="shared" ca="1" si="27"/>
        <v>433311.18643751933</v>
      </c>
      <c r="W50" s="57">
        <f t="shared" ca="1" si="28"/>
        <v>336406.5391419474</v>
      </c>
      <c r="X50" s="57">
        <f t="shared" ca="1" si="29"/>
        <v>350837.3481689106</v>
      </c>
      <c r="Y50" s="57">
        <f t="shared" ca="1" si="30"/>
        <v>418384.77619302669</v>
      </c>
      <c r="Z50" s="57">
        <f t="shared" ca="1" si="31"/>
        <v>419887.62768624659</v>
      </c>
      <c r="AA50" s="57">
        <f t="shared" ca="1" si="32"/>
        <v>412908.29860107519</v>
      </c>
      <c r="AB50" s="57">
        <f t="shared" ca="1" si="33"/>
        <v>409911.51673633105</v>
      </c>
      <c r="AC50" s="57">
        <f t="shared" ca="1" si="34"/>
        <v>442944.52107761829</v>
      </c>
      <c r="AD50" s="57">
        <f t="shared" ca="1" si="35"/>
        <v>379838.5618641121</v>
      </c>
      <c r="AE50" s="57">
        <f t="shared" ca="1" si="36"/>
        <v>359391.92334208253</v>
      </c>
      <c r="AF50" s="57">
        <f t="shared" ca="1" si="8"/>
        <v>366594.37730589119</v>
      </c>
      <c r="AG50" s="57">
        <f t="shared" ca="1" si="9"/>
        <v>371278.4793248045</v>
      </c>
      <c r="AH50" s="57">
        <f t="shared" ca="1" si="10"/>
        <v>360423.37052966392</v>
      </c>
      <c r="AI50" s="57">
        <f t="shared" ca="1" si="11"/>
        <v>428626.1039352066</v>
      </c>
      <c r="AJ50" s="57">
        <f t="shared" ca="1" si="12"/>
        <v>403957.82509729179</v>
      </c>
      <c r="AK50" s="57">
        <f t="shared" ca="1" si="13"/>
        <v>342395.70454394544</v>
      </c>
    </row>
    <row r="51" spans="1:37">
      <c r="A51" s="52">
        <v>37894</v>
      </c>
      <c r="B51">
        <v>19.89</v>
      </c>
      <c r="C51">
        <v>10.74</v>
      </c>
      <c r="D51">
        <v>4.47</v>
      </c>
      <c r="E51">
        <v>34.74</v>
      </c>
    </row>
    <row r="52" spans="1:37">
      <c r="A52" s="52">
        <v>37867</v>
      </c>
      <c r="B52">
        <v>18.78</v>
      </c>
      <c r="C52">
        <v>10.61</v>
      </c>
      <c r="D52">
        <v>4.45</v>
      </c>
      <c r="E52">
        <v>34.11</v>
      </c>
    </row>
    <row r="53" spans="1:37">
      <c r="A53" s="52">
        <v>37833</v>
      </c>
      <c r="B53">
        <v>17.66</v>
      </c>
      <c r="C53">
        <v>10.48</v>
      </c>
      <c r="D53">
        <v>4.33</v>
      </c>
      <c r="E53">
        <v>32.92</v>
      </c>
    </row>
    <row r="54" spans="1:37">
      <c r="A54" s="52">
        <v>37803</v>
      </c>
      <c r="B54">
        <v>17.78</v>
      </c>
      <c r="C54">
        <v>10.39</v>
      </c>
      <c r="D54">
        <v>4.25</v>
      </c>
      <c r="E54">
        <v>32.450000000000003</v>
      </c>
    </row>
    <row r="55" spans="1:37">
      <c r="A55" s="52">
        <v>37772</v>
      </c>
      <c r="B55">
        <v>17.97</v>
      </c>
      <c r="C55">
        <v>10.16</v>
      </c>
      <c r="D55">
        <v>4.4000000000000004</v>
      </c>
      <c r="E55">
        <v>33.6</v>
      </c>
    </row>
    <row r="56" spans="1:37">
      <c r="A56" s="52">
        <v>37741</v>
      </c>
      <c r="B56">
        <v>17.86</v>
      </c>
      <c r="C56">
        <v>10.18</v>
      </c>
      <c r="D56">
        <v>4.5</v>
      </c>
      <c r="E56">
        <v>34.17</v>
      </c>
    </row>
    <row r="57" spans="1:37">
      <c r="A57" s="52">
        <v>37712</v>
      </c>
      <c r="B57">
        <v>17.329999999999998</v>
      </c>
      <c r="C57">
        <v>10.3</v>
      </c>
      <c r="D57">
        <v>4.47</v>
      </c>
      <c r="E57">
        <v>32.950000000000003</v>
      </c>
    </row>
    <row r="58" spans="1:37">
      <c r="A58" s="52">
        <v>37680</v>
      </c>
      <c r="B58">
        <v>16.670000000000002</v>
      </c>
      <c r="C58">
        <v>10.23</v>
      </c>
      <c r="D58">
        <v>4.42</v>
      </c>
      <c r="E58">
        <v>31.68</v>
      </c>
    </row>
    <row r="59" spans="1:37">
      <c r="A59" s="52">
        <v>37652</v>
      </c>
      <c r="B59">
        <v>16.22</v>
      </c>
      <c r="C59">
        <v>10.210000000000001</v>
      </c>
      <c r="D59">
        <v>4.41</v>
      </c>
      <c r="E59">
        <v>31.34</v>
      </c>
    </row>
    <row r="60" spans="1:37">
      <c r="A60" s="52">
        <v>37623</v>
      </c>
      <c r="B60">
        <v>16.21</v>
      </c>
      <c r="C60">
        <v>10.01</v>
      </c>
      <c r="D60">
        <v>4.3499999999999996</v>
      </c>
      <c r="E60">
        <v>31.85</v>
      </c>
    </row>
    <row r="61" spans="1:37">
      <c r="A61" s="52">
        <v>37590</v>
      </c>
      <c r="B61">
        <v>16.059999999999999</v>
      </c>
      <c r="C61">
        <v>9.99</v>
      </c>
      <c r="D61">
        <v>4.32</v>
      </c>
      <c r="E61">
        <v>31.26</v>
      </c>
    </row>
    <row r="62" spans="1:37">
      <c r="A62" s="52">
        <v>37560</v>
      </c>
      <c r="B62">
        <v>15.57</v>
      </c>
      <c r="C62">
        <v>10.23</v>
      </c>
      <c r="D62">
        <v>4.28</v>
      </c>
      <c r="E62">
        <v>30.91</v>
      </c>
    </row>
    <row r="63" spans="1:37">
      <c r="A63" s="52">
        <v>37530</v>
      </c>
      <c r="B63">
        <v>15.02</v>
      </c>
      <c r="C63">
        <v>10.11</v>
      </c>
      <c r="D63">
        <v>4.21</v>
      </c>
      <c r="E63">
        <v>30.24</v>
      </c>
    </row>
    <row r="64" spans="1:37">
      <c r="A64" s="52">
        <v>37499</v>
      </c>
      <c r="B64">
        <v>14.44</v>
      </c>
      <c r="C64">
        <v>10.119999999999999</v>
      </c>
      <c r="D64">
        <v>4.17</v>
      </c>
      <c r="E64">
        <v>29.21</v>
      </c>
    </row>
    <row r="65" spans="1:5">
      <c r="A65" s="52">
        <v>37468</v>
      </c>
      <c r="B65">
        <v>14.4</v>
      </c>
      <c r="C65">
        <v>10.1</v>
      </c>
      <c r="D65">
        <v>4.12</v>
      </c>
      <c r="E65">
        <v>28.56</v>
      </c>
    </row>
    <row r="66" spans="1:5">
      <c r="A66" s="52">
        <v>37439</v>
      </c>
      <c r="B66">
        <v>14.05</v>
      </c>
      <c r="C66">
        <v>9.94</v>
      </c>
      <c r="D66">
        <v>4.0599999999999996</v>
      </c>
      <c r="E66">
        <v>27.91</v>
      </c>
    </row>
    <row r="67" spans="1:5">
      <c r="A67" s="52">
        <v>37407</v>
      </c>
      <c r="B67">
        <v>13.89</v>
      </c>
      <c r="C67">
        <v>9.7799999999999994</v>
      </c>
      <c r="D67">
        <v>4.03</v>
      </c>
      <c r="E67">
        <v>27.95</v>
      </c>
    </row>
    <row r="68" spans="1:5">
      <c r="A68" s="52">
        <v>37376</v>
      </c>
      <c r="B68">
        <v>13.94</v>
      </c>
      <c r="C68">
        <v>9.75</v>
      </c>
      <c r="D68">
        <v>4.05</v>
      </c>
      <c r="E68">
        <v>27.9</v>
      </c>
    </row>
    <row r="69" spans="1:5">
      <c r="A69" s="52">
        <v>37348</v>
      </c>
      <c r="B69">
        <v>14.59</v>
      </c>
      <c r="C69">
        <v>9.7200000000000006</v>
      </c>
      <c r="D69">
        <v>4.0599999999999996</v>
      </c>
      <c r="E69">
        <v>28.83</v>
      </c>
    </row>
    <row r="70" spans="1:5">
      <c r="A70" s="52">
        <v>37315</v>
      </c>
      <c r="B70">
        <v>13.88</v>
      </c>
      <c r="C70">
        <v>9.73</v>
      </c>
      <c r="D70">
        <v>4.05</v>
      </c>
      <c r="E70">
        <v>28.52</v>
      </c>
    </row>
    <row r="71" spans="1:5">
      <c r="A71" s="52">
        <v>37287</v>
      </c>
      <c r="B71">
        <v>13.45</v>
      </c>
      <c r="C71">
        <v>9.9499999999999993</v>
      </c>
      <c r="D71">
        <v>4.05</v>
      </c>
      <c r="E71">
        <v>28.01</v>
      </c>
    </row>
    <row r="72" spans="1:5">
      <c r="A72" s="52">
        <v>37258</v>
      </c>
      <c r="B72">
        <v>13.55</v>
      </c>
      <c r="C72">
        <v>9.9600000000000009</v>
      </c>
      <c r="D72">
        <v>4.03</v>
      </c>
      <c r="E72">
        <v>28.01</v>
      </c>
    </row>
    <row r="73" spans="1:5">
      <c r="A73" s="52">
        <v>37225</v>
      </c>
      <c r="B73">
        <v>12.68</v>
      </c>
      <c r="C73">
        <v>9.9499999999999993</v>
      </c>
      <c r="D73">
        <v>3.99</v>
      </c>
      <c r="E73">
        <v>27.06</v>
      </c>
    </row>
    <row r="74" spans="1:5">
      <c r="A74" s="52">
        <v>37195</v>
      </c>
      <c r="B74">
        <v>12.06</v>
      </c>
      <c r="C74">
        <v>9.84</v>
      </c>
      <c r="D74">
        <v>3.95</v>
      </c>
      <c r="E74">
        <v>27.03</v>
      </c>
    </row>
    <row r="75" spans="1:5">
      <c r="A75" s="52">
        <v>37166</v>
      </c>
      <c r="B75">
        <v>11.75</v>
      </c>
      <c r="C75">
        <v>9.82</v>
      </c>
      <c r="D75">
        <v>3.92</v>
      </c>
      <c r="E75">
        <v>26</v>
      </c>
    </row>
    <row r="76" spans="1:5">
      <c r="A76" s="52">
        <v>37134</v>
      </c>
      <c r="B76">
        <v>12.15</v>
      </c>
      <c r="C76">
        <v>9.9499999999999993</v>
      </c>
      <c r="D76">
        <v>3.94</v>
      </c>
      <c r="E76">
        <v>26.49</v>
      </c>
    </row>
    <row r="77" spans="1:5">
      <c r="A77" s="52">
        <v>37103</v>
      </c>
      <c r="B77">
        <v>11.61</v>
      </c>
      <c r="C77">
        <v>9.9600000000000009</v>
      </c>
      <c r="D77">
        <v>3.96</v>
      </c>
      <c r="E77">
        <v>26.27</v>
      </c>
    </row>
    <row r="78" spans="1:5">
      <c r="A78" s="52">
        <v>37072</v>
      </c>
      <c r="B78">
        <v>11.28</v>
      </c>
      <c r="C78">
        <v>9.75</v>
      </c>
      <c r="D78">
        <v>3.95</v>
      </c>
      <c r="E78">
        <v>26.51</v>
      </c>
    </row>
    <row r="79" spans="1:5">
      <c r="A79" s="52">
        <v>37042</v>
      </c>
      <c r="B79">
        <v>10.88</v>
      </c>
      <c r="C79">
        <v>9.94</v>
      </c>
      <c r="D79">
        <v>3.91</v>
      </c>
      <c r="E79">
        <v>25.47</v>
      </c>
    </row>
    <row r="80" spans="1:5">
      <c r="A80" s="52">
        <v>37012</v>
      </c>
      <c r="B80">
        <v>10.74</v>
      </c>
      <c r="C80">
        <v>9.91</v>
      </c>
      <c r="D80">
        <v>3.87</v>
      </c>
      <c r="E80">
        <v>25.26</v>
      </c>
    </row>
    <row r="81" spans="1:5">
      <c r="A81" s="52">
        <v>36981</v>
      </c>
      <c r="B81">
        <v>10.74</v>
      </c>
      <c r="C81">
        <v>9.84</v>
      </c>
      <c r="D81">
        <v>3.79</v>
      </c>
      <c r="E81">
        <v>24.35</v>
      </c>
    </row>
    <row r="82" spans="1:5">
      <c r="A82" s="52">
        <v>36950</v>
      </c>
      <c r="B82">
        <v>10.96</v>
      </c>
      <c r="C82">
        <v>9.66</v>
      </c>
      <c r="D82">
        <v>3.81</v>
      </c>
      <c r="E82">
        <v>24.93</v>
      </c>
    </row>
    <row r="83" spans="1:5">
      <c r="A83" s="52">
        <v>36922</v>
      </c>
      <c r="B83">
        <v>11.29</v>
      </c>
      <c r="C83">
        <v>9.65</v>
      </c>
      <c r="D83">
        <v>3.92</v>
      </c>
      <c r="E83">
        <v>25.37</v>
      </c>
    </row>
    <row r="84" spans="1:5">
      <c r="A84" s="52">
        <v>36893</v>
      </c>
      <c r="B84">
        <v>10.79</v>
      </c>
      <c r="C84">
        <v>9.6999999999999993</v>
      </c>
      <c r="D84">
        <v>3.87</v>
      </c>
      <c r="E84">
        <v>24.85</v>
      </c>
    </row>
    <row r="85" spans="1:5">
      <c r="A85" s="52">
        <v>36860</v>
      </c>
      <c r="B85">
        <v>10.97</v>
      </c>
      <c r="C85">
        <v>9.6999999999999993</v>
      </c>
      <c r="D85">
        <v>3.88</v>
      </c>
      <c r="E85">
        <v>25.54</v>
      </c>
    </row>
    <row r="86" spans="1:5">
      <c r="A86" s="52">
        <v>36830</v>
      </c>
      <c r="B86">
        <v>10.5</v>
      </c>
      <c r="C86">
        <v>9.52</v>
      </c>
      <c r="D86">
        <v>3.84</v>
      </c>
      <c r="E86">
        <v>24.64</v>
      </c>
    </row>
    <row r="87" spans="1:5">
      <c r="A87" s="52">
        <v>36799</v>
      </c>
      <c r="B87">
        <v>9.8000000000000007</v>
      </c>
      <c r="C87">
        <v>9.5500000000000007</v>
      </c>
      <c r="D87">
        <v>3.83</v>
      </c>
      <c r="E87">
        <v>23.54</v>
      </c>
    </row>
    <row r="88" spans="1:5">
      <c r="A88" s="52">
        <v>36769</v>
      </c>
      <c r="B88">
        <v>9.49</v>
      </c>
      <c r="C88">
        <v>9.4700000000000006</v>
      </c>
      <c r="D88">
        <v>3.76</v>
      </c>
      <c r="E88">
        <v>23.15</v>
      </c>
    </row>
    <row r="89" spans="1:5">
      <c r="A89" s="52">
        <v>36739</v>
      </c>
      <c r="B89">
        <v>9.2200000000000006</v>
      </c>
      <c r="C89">
        <v>9.4499999999999993</v>
      </c>
      <c r="D89">
        <v>3.72</v>
      </c>
      <c r="E89">
        <v>22.76</v>
      </c>
    </row>
    <row r="90" spans="1:5">
      <c r="A90" s="52">
        <v>36707</v>
      </c>
      <c r="B90">
        <v>9.15</v>
      </c>
      <c r="C90">
        <v>9.2100000000000009</v>
      </c>
      <c r="D90">
        <v>3.65</v>
      </c>
      <c r="E90">
        <v>22.69</v>
      </c>
    </row>
    <row r="91" spans="1:5">
      <c r="A91" s="52">
        <v>36677</v>
      </c>
      <c r="B91">
        <v>9.4600000000000009</v>
      </c>
      <c r="C91">
        <v>9.1199999999999992</v>
      </c>
      <c r="D91">
        <v>3.61</v>
      </c>
      <c r="E91">
        <v>23.58</v>
      </c>
    </row>
    <row r="92" spans="1:5">
      <c r="A92" s="52">
        <v>36648</v>
      </c>
      <c r="B92">
        <v>9.24</v>
      </c>
      <c r="C92">
        <v>9.11</v>
      </c>
      <c r="D92">
        <v>3.56</v>
      </c>
      <c r="E92">
        <v>23.1</v>
      </c>
    </row>
    <row r="93" spans="1:5">
      <c r="A93" s="52">
        <v>36616</v>
      </c>
      <c r="B93">
        <v>9.1999999999999993</v>
      </c>
      <c r="C93">
        <v>8.9600000000000009</v>
      </c>
      <c r="D93">
        <v>3.62</v>
      </c>
      <c r="E93">
        <v>22.79</v>
      </c>
    </row>
    <row r="94" spans="1:5">
      <c r="A94" s="52">
        <v>36585</v>
      </c>
      <c r="B94">
        <v>9.5</v>
      </c>
      <c r="C94">
        <v>9.4</v>
      </c>
      <c r="D94">
        <v>3.65</v>
      </c>
      <c r="E94">
        <v>23.28</v>
      </c>
    </row>
    <row r="95" spans="1:5">
      <c r="A95" s="52">
        <v>36557</v>
      </c>
      <c r="B95">
        <v>9.4499999999999993</v>
      </c>
      <c r="C95">
        <v>9.26</v>
      </c>
      <c r="D95">
        <v>3.62</v>
      </c>
      <c r="E95">
        <v>23.54</v>
      </c>
    </row>
    <row r="96" spans="1:5">
      <c r="A96" s="52">
        <v>36526</v>
      </c>
      <c r="B96">
        <v>9.2200000000000006</v>
      </c>
      <c r="C96">
        <v>9.06</v>
      </c>
      <c r="D96">
        <v>3.61</v>
      </c>
      <c r="E96">
        <v>23.2</v>
      </c>
    </row>
    <row r="97" spans="1:5">
      <c r="A97" s="52">
        <v>36494</v>
      </c>
      <c r="B97">
        <v>9.08</v>
      </c>
      <c r="C97">
        <v>8.9499999999999993</v>
      </c>
      <c r="D97">
        <v>3.57</v>
      </c>
      <c r="E97">
        <v>22.7</v>
      </c>
    </row>
    <row r="98" spans="1:5">
      <c r="A98" s="52">
        <v>36466</v>
      </c>
      <c r="B98">
        <v>8.42</v>
      </c>
      <c r="C98">
        <v>8.8800000000000008</v>
      </c>
      <c r="D98">
        <v>3.5</v>
      </c>
      <c r="E98">
        <v>21.72</v>
      </c>
    </row>
    <row r="99" spans="1:5">
      <c r="A99" s="52">
        <v>36433</v>
      </c>
      <c r="B99">
        <v>8.25</v>
      </c>
      <c r="C99">
        <v>8.8699999999999992</v>
      </c>
      <c r="D99">
        <v>3.46</v>
      </c>
      <c r="E99">
        <v>21.43</v>
      </c>
    </row>
    <row r="100" spans="1:5">
      <c r="A100" s="52">
        <v>36404</v>
      </c>
      <c r="B100">
        <v>7.74</v>
      </c>
      <c r="C100">
        <v>8.83</v>
      </c>
      <c r="D100">
        <v>3.41</v>
      </c>
      <c r="E100">
        <v>20.190000000000001</v>
      </c>
    </row>
    <row r="101" spans="1:5">
      <c r="A101" s="52">
        <v>36372</v>
      </c>
      <c r="B101">
        <v>7.53</v>
      </c>
      <c r="C101">
        <v>8.5500000000000007</v>
      </c>
      <c r="D101">
        <v>3.34</v>
      </c>
      <c r="E101">
        <v>20.43</v>
      </c>
    </row>
    <row r="102" spans="1:5">
      <c r="A102" s="52">
        <v>36341</v>
      </c>
      <c r="B102">
        <v>7.35</v>
      </c>
      <c r="C102">
        <v>8.41</v>
      </c>
      <c r="D102">
        <v>3.32</v>
      </c>
      <c r="E102">
        <v>19.95</v>
      </c>
    </row>
    <row r="103" spans="1:5">
      <c r="A103" s="52">
        <v>36312</v>
      </c>
      <c r="B103">
        <v>7.12</v>
      </c>
      <c r="C103">
        <v>8.8000000000000007</v>
      </c>
      <c r="D103">
        <v>3.37</v>
      </c>
      <c r="E103">
        <v>19.489999999999998</v>
      </c>
    </row>
    <row r="104" spans="1:5">
      <c r="A104" s="52">
        <v>36280</v>
      </c>
      <c r="B104">
        <v>6.94</v>
      </c>
      <c r="C104">
        <v>8.8800000000000008</v>
      </c>
      <c r="D104">
        <v>3.31</v>
      </c>
      <c r="E104">
        <v>19.22</v>
      </c>
    </row>
    <row r="105" spans="1:5">
      <c r="A105" s="52">
        <v>36250</v>
      </c>
      <c r="B105">
        <v>6.54</v>
      </c>
      <c r="C105">
        <v>8.48</v>
      </c>
      <c r="D105">
        <v>3.3</v>
      </c>
      <c r="E105">
        <v>18.11</v>
      </c>
    </row>
    <row r="106" spans="1:5">
      <c r="A106" s="52">
        <v>36221</v>
      </c>
      <c r="B106">
        <v>5.96</v>
      </c>
      <c r="C106">
        <v>8.51</v>
      </c>
      <c r="D106">
        <v>3.18</v>
      </c>
      <c r="E106">
        <v>16.739999999999998</v>
      </c>
    </row>
    <row r="107" spans="1:5">
      <c r="A107" s="52">
        <v>36193</v>
      </c>
      <c r="B107">
        <v>6.08</v>
      </c>
      <c r="C107">
        <v>8.6999999999999993</v>
      </c>
      <c r="D107">
        <v>3.14</v>
      </c>
      <c r="E107">
        <v>16.559999999999999</v>
      </c>
    </row>
    <row r="108" spans="1:5">
      <c r="A108" s="52">
        <v>36161</v>
      </c>
      <c r="B108">
        <v>6.19</v>
      </c>
      <c r="C108">
        <v>8.39</v>
      </c>
      <c r="D108">
        <v>3.12</v>
      </c>
      <c r="E108">
        <v>16.84</v>
      </c>
    </row>
    <row r="109" spans="1:5">
      <c r="A109" s="52">
        <v>36130</v>
      </c>
      <c r="B109">
        <v>6.39</v>
      </c>
      <c r="C109">
        <v>8.34</v>
      </c>
      <c r="D109">
        <v>3.09</v>
      </c>
      <c r="E109">
        <v>17.28</v>
      </c>
    </row>
    <row r="110" spans="1:5">
      <c r="A110" s="52">
        <v>36099</v>
      </c>
      <c r="B110">
        <v>6.57</v>
      </c>
      <c r="C110">
        <v>8.19</v>
      </c>
      <c r="D110">
        <v>3.06</v>
      </c>
      <c r="E110">
        <v>18.350000000000001</v>
      </c>
    </row>
    <row r="111" spans="1:5">
      <c r="A111" s="52">
        <v>36068</v>
      </c>
      <c r="B111">
        <v>6.29</v>
      </c>
      <c r="C111">
        <v>8.2100000000000009</v>
      </c>
      <c r="D111">
        <v>2.95</v>
      </c>
      <c r="E111">
        <v>17.25</v>
      </c>
    </row>
    <row r="112" spans="1:5">
      <c r="A112" s="52">
        <v>36040</v>
      </c>
      <c r="B112">
        <v>5.95</v>
      </c>
      <c r="C112">
        <v>8.44</v>
      </c>
      <c r="D112">
        <v>2.94</v>
      </c>
      <c r="E112">
        <v>16.03</v>
      </c>
    </row>
    <row r="113" spans="1:5">
      <c r="A113" s="52">
        <v>36007</v>
      </c>
      <c r="B113">
        <v>6.68</v>
      </c>
      <c r="C113">
        <v>8.31</v>
      </c>
      <c r="D113">
        <v>2.98</v>
      </c>
      <c r="E113">
        <v>17.82</v>
      </c>
    </row>
    <row r="114" spans="1:5">
      <c r="A114" s="52">
        <v>35976</v>
      </c>
      <c r="B114">
        <v>6.68</v>
      </c>
      <c r="C114">
        <v>8.02</v>
      </c>
      <c r="D114">
        <v>2.92</v>
      </c>
      <c r="E114">
        <v>17.73</v>
      </c>
    </row>
    <row r="115" spans="1:5">
      <c r="A115" s="52">
        <v>35948</v>
      </c>
      <c r="B115">
        <v>7.41</v>
      </c>
      <c r="C115">
        <v>7.88</v>
      </c>
      <c r="D115">
        <v>3.04</v>
      </c>
      <c r="E115">
        <v>19.27</v>
      </c>
    </row>
    <row r="116" spans="1:5">
      <c r="A116" s="52">
        <v>35915</v>
      </c>
      <c r="B116">
        <v>7.74</v>
      </c>
      <c r="C116">
        <v>7.9</v>
      </c>
      <c r="D116">
        <v>3.13</v>
      </c>
      <c r="E116">
        <v>20.74</v>
      </c>
    </row>
    <row r="117" spans="1:5">
      <c r="A117" s="52">
        <v>35885</v>
      </c>
      <c r="B117">
        <v>7.65</v>
      </c>
      <c r="C117">
        <v>7.78</v>
      </c>
      <c r="D117">
        <v>3.14</v>
      </c>
      <c r="E117">
        <v>21</v>
      </c>
    </row>
    <row r="118" spans="1:5">
      <c r="A118" s="52">
        <v>35854</v>
      </c>
      <c r="B118">
        <v>7.62</v>
      </c>
      <c r="C118">
        <v>7.57</v>
      </c>
      <c r="D118">
        <v>3.09</v>
      </c>
      <c r="E118">
        <v>22.08</v>
      </c>
    </row>
    <row r="119" spans="1:5">
      <c r="A119" s="52">
        <v>35826</v>
      </c>
      <c r="B119">
        <v>7.21</v>
      </c>
      <c r="C119">
        <v>7.62</v>
      </c>
      <c r="D119">
        <v>3.04</v>
      </c>
      <c r="E119">
        <v>21.15</v>
      </c>
    </row>
    <row r="120" spans="1:5">
      <c r="A120" s="52">
        <v>35796</v>
      </c>
      <c r="B120">
        <v>7.14</v>
      </c>
      <c r="C120">
        <v>7.5</v>
      </c>
      <c r="D120">
        <v>3.07</v>
      </c>
      <c r="E120">
        <v>21.59</v>
      </c>
    </row>
    <row r="121" spans="1:5">
      <c r="A121" s="52">
        <v>35766</v>
      </c>
      <c r="B121">
        <v>7.49</v>
      </c>
      <c r="C121">
        <v>7.46</v>
      </c>
      <c r="D121">
        <v>3.05</v>
      </c>
      <c r="E121">
        <v>21.87</v>
      </c>
    </row>
    <row r="122" spans="1:5">
      <c r="A122" s="52">
        <v>35734</v>
      </c>
      <c r="B122">
        <v>7.39</v>
      </c>
      <c r="C122">
        <v>7.63</v>
      </c>
      <c r="D122">
        <v>3.07</v>
      </c>
      <c r="E122">
        <v>21.48</v>
      </c>
    </row>
    <row r="123" spans="1:5">
      <c r="A123" s="52">
        <v>35703</v>
      </c>
      <c r="B123">
        <v>7.14</v>
      </c>
      <c r="C123">
        <v>7.81</v>
      </c>
      <c r="D123">
        <v>2.98</v>
      </c>
      <c r="E123">
        <v>19.96</v>
      </c>
    </row>
    <row r="124" spans="1:5">
      <c r="A124" s="52">
        <v>35676</v>
      </c>
      <c r="B124">
        <v>6.93</v>
      </c>
      <c r="C124">
        <v>7.64</v>
      </c>
      <c r="D124">
        <v>2.94</v>
      </c>
      <c r="E124">
        <v>19.47</v>
      </c>
    </row>
    <row r="125" spans="1:5">
      <c r="A125" s="52">
        <v>35642</v>
      </c>
      <c r="B125">
        <v>7.76</v>
      </c>
      <c r="C125">
        <v>7.59</v>
      </c>
      <c r="D125">
        <v>3.08</v>
      </c>
      <c r="E125">
        <v>21.39</v>
      </c>
    </row>
    <row r="126" spans="1:5">
      <c r="A126" s="52">
        <v>35612</v>
      </c>
      <c r="B126">
        <v>7.95</v>
      </c>
      <c r="C126">
        <v>7.57</v>
      </c>
      <c r="D126">
        <v>3.05</v>
      </c>
      <c r="E126">
        <v>22.76</v>
      </c>
    </row>
    <row r="127" spans="1:5">
      <c r="A127" s="52">
        <v>35581</v>
      </c>
      <c r="B127">
        <v>8.14</v>
      </c>
      <c r="C127">
        <v>7.46</v>
      </c>
      <c r="D127">
        <v>3.02</v>
      </c>
      <c r="E127">
        <v>23.16</v>
      </c>
    </row>
    <row r="128" spans="1:5">
      <c r="A128" s="52">
        <v>35550</v>
      </c>
      <c r="B128">
        <v>8.4700000000000006</v>
      </c>
      <c r="C128">
        <v>7.46</v>
      </c>
      <c r="D128">
        <v>3.1</v>
      </c>
      <c r="E128">
        <v>23.54</v>
      </c>
    </row>
    <row r="129" spans="1:5">
      <c r="A129" s="52">
        <v>35521</v>
      </c>
      <c r="B129">
        <v>8.7799999999999994</v>
      </c>
      <c r="C129">
        <v>7.38</v>
      </c>
      <c r="D129">
        <v>3.08</v>
      </c>
      <c r="E129">
        <v>23.31</v>
      </c>
    </row>
    <row r="130" spans="1:5">
      <c r="A130" s="52">
        <v>35489</v>
      </c>
      <c r="B130">
        <v>8.14</v>
      </c>
      <c r="C130">
        <v>7.34</v>
      </c>
      <c r="D130">
        <v>3.08</v>
      </c>
      <c r="E130">
        <v>21.55</v>
      </c>
    </row>
    <row r="131" spans="1:5">
      <c r="A131" s="52">
        <v>35461</v>
      </c>
      <c r="B131">
        <v>8.76</v>
      </c>
      <c r="C131">
        <v>7.35</v>
      </c>
      <c r="D131">
        <v>3.12</v>
      </c>
      <c r="E131">
        <v>23.1</v>
      </c>
    </row>
    <row r="132" spans="1:5">
      <c r="A132" s="52">
        <v>35431</v>
      </c>
      <c r="B132">
        <v>9.48</v>
      </c>
      <c r="C132">
        <v>7.22</v>
      </c>
      <c r="D132">
        <v>3.1</v>
      </c>
      <c r="E132">
        <v>25.5</v>
      </c>
    </row>
    <row r="133" spans="1:5">
      <c r="A133" s="52">
        <v>35399</v>
      </c>
      <c r="B133">
        <v>9.3800000000000008</v>
      </c>
      <c r="C133">
        <v>7.08</v>
      </c>
      <c r="D133">
        <v>2.96</v>
      </c>
      <c r="E133">
        <v>24.56</v>
      </c>
    </row>
    <row r="134" spans="1:5">
      <c r="A134" s="52">
        <v>35369</v>
      </c>
      <c r="B134">
        <v>9.0399999999999991</v>
      </c>
      <c r="C134">
        <v>7.13</v>
      </c>
      <c r="D134">
        <v>2.88</v>
      </c>
      <c r="E134">
        <v>24.14</v>
      </c>
    </row>
    <row r="135" spans="1:5">
      <c r="A135" s="52">
        <v>35339</v>
      </c>
      <c r="B135">
        <v>9.4600000000000009</v>
      </c>
      <c r="C135">
        <v>7.03</v>
      </c>
      <c r="D135">
        <v>2.98</v>
      </c>
      <c r="E135">
        <v>26.79</v>
      </c>
    </row>
    <row r="136" spans="1:5">
      <c r="A136" s="52">
        <v>35308</v>
      </c>
      <c r="B136">
        <v>9.76</v>
      </c>
      <c r="C136">
        <v>6.94</v>
      </c>
      <c r="D136">
        <v>3.04</v>
      </c>
      <c r="E136">
        <v>27.35</v>
      </c>
    </row>
    <row r="137" spans="1:5">
      <c r="A137" s="52">
        <v>35277</v>
      </c>
      <c r="B137">
        <v>10.27</v>
      </c>
      <c r="C137">
        <v>6.98</v>
      </c>
      <c r="D137">
        <v>3.08</v>
      </c>
      <c r="E137">
        <v>28.69</v>
      </c>
    </row>
  </sheetData>
  <pageMargins left="0.75" right="0.75" top="1" bottom="1" header="0.5" footer="0.5"/>
  <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</vt:vector>
  </HeadingPairs>
  <TitlesOfParts>
    <vt:vector size="3" baseType="lpstr">
      <vt:lpstr>1</vt:lpstr>
      <vt:lpstr>2</vt:lpstr>
      <vt:lpstr>1b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 A</dc:creator>
  <cp:lastModifiedBy>Benjamin</cp:lastModifiedBy>
  <dcterms:created xsi:type="dcterms:W3CDTF">2011-05-16T22:46:18Z</dcterms:created>
  <dcterms:modified xsi:type="dcterms:W3CDTF">2011-11-17T04:35:43Z</dcterms:modified>
</cp:coreProperties>
</file>